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Y:\LfL\OrgEinheiten\KErn\KErn-Wissenstransfer\2_GV\KSV\03_Gemeinsame Projekte\Coaching KSV\Speiseplan-Workshop\Aktualisierung Speiseplan-Check 2022\vegetarisch\"/>
    </mc:Choice>
  </mc:AlternateContent>
  <xr:revisionPtr revIDLastSave="0" documentId="13_ncr:1_{AAECF68E-15C8-4DC2-9B87-70B078E7AA1F}" xr6:coauthVersionLast="47" xr6:coauthVersionMax="47" xr10:uidLastSave="{00000000-0000-0000-0000-000000000000}"/>
  <bookViews>
    <workbookView xWindow="2130" yWindow="-15870" windowWidth="25440" windowHeight="15390" xr2:uid="{00000000-000D-0000-FFFF-FFFF00000000}"/>
  </bookViews>
  <sheets>
    <sheet name="Speiseplan-Check MV" sheetId="1" r:id="rId1"/>
    <sheet name="Erläuterungen" sheetId="4" r:id="rId2"/>
    <sheet name="Beispiel" sheetId="5" r:id="rId3"/>
  </sheets>
  <externalReferences>
    <externalReference r:id="rId4"/>
  </externalReferences>
  <definedNames>
    <definedName name="Auswahl">Beispiel!$L$11:$L$12</definedName>
    <definedName name="_xlnm.Print_Area" localSheetId="2">Beispiel!$A$1:$Z$25</definedName>
    <definedName name="_xlnm.Print_Area" localSheetId="1">Erläuterungen!$A$1:$A$115</definedName>
    <definedName name="_xlnm.Print_Area" localSheetId="0">'Speiseplan-Check MV'!$A$1:$Z$25</definedName>
    <definedName name="Wert">[1]Tabelle2!$E$4:$E$5</definedName>
    <definedName name="Werte" localSheetId="2">#REF!</definedName>
    <definedName name="Werte" localSheetId="1">#REF!</definedName>
    <definedName name="Wer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 i="5" l="1"/>
  <c r="X9" i="5"/>
  <c r="W10" i="5"/>
  <c r="W10" i="1"/>
  <c r="W25" i="1" l="1"/>
  <c r="W24" i="1"/>
  <c r="Z24" i="1" s="1"/>
  <c r="X24" i="1" l="1"/>
  <c r="Y24" i="1"/>
  <c r="Z20" i="5"/>
  <c r="Z20" i="1"/>
  <c r="W25" i="5" l="1"/>
  <c r="W24" i="5"/>
  <c r="Z24" i="5" s="1"/>
  <c r="W23" i="5"/>
  <c r="Z23" i="5" s="1"/>
  <c r="W22" i="5"/>
  <c r="Z22" i="5" s="1"/>
  <c r="W20" i="5"/>
  <c r="Y20" i="5" s="1"/>
  <c r="W19" i="5"/>
  <c r="Z19" i="5" s="1"/>
  <c r="W18" i="5"/>
  <c r="Z18" i="5" s="1"/>
  <c r="W17" i="5"/>
  <c r="Z17" i="5" s="1"/>
  <c r="W16" i="5"/>
  <c r="Z16" i="5" s="1"/>
  <c r="W15" i="5"/>
  <c r="Z15" i="5" s="1"/>
  <c r="W14" i="5"/>
  <c r="Z14" i="5" s="1"/>
  <c r="W13" i="5"/>
  <c r="Z13" i="5" s="1"/>
  <c r="W12" i="5"/>
  <c r="Z12" i="5" s="1"/>
  <c r="W11" i="5"/>
  <c r="Z11" i="5" s="1"/>
  <c r="X11" i="5" l="1"/>
  <c r="X12" i="5"/>
  <c r="X13" i="5"/>
  <c r="X14" i="5"/>
  <c r="X15" i="5"/>
  <c r="X16" i="5"/>
  <c r="X17" i="5"/>
  <c r="X18" i="5"/>
  <c r="X19" i="5"/>
  <c r="X20" i="5"/>
  <c r="X22" i="5"/>
  <c r="X23" i="5"/>
  <c r="X24" i="5"/>
  <c r="Y11" i="5"/>
  <c r="Y12" i="5"/>
  <c r="Y13" i="5"/>
  <c r="Y14" i="5"/>
  <c r="Y15" i="5"/>
  <c r="Y16" i="5"/>
  <c r="Y17" i="5"/>
  <c r="Y18" i="5"/>
  <c r="Y19" i="5"/>
  <c r="Y22" i="5"/>
  <c r="Y23" i="5"/>
  <c r="Y24" i="5"/>
  <c r="W22" i="1" l="1"/>
  <c r="Z22" i="1" s="1"/>
  <c r="W18" i="1"/>
  <c r="Z18" i="1" s="1"/>
  <c r="W16" i="1"/>
  <c r="W23" i="1"/>
  <c r="Y23" i="1" l="1"/>
  <c r="Z23" i="1"/>
  <c r="Y16" i="1"/>
  <c r="Z16" i="1"/>
  <c r="X23" i="1"/>
  <c r="X22" i="1"/>
  <c r="X18" i="1"/>
  <c r="Y22" i="1"/>
  <c r="Y18" i="1"/>
  <c r="X16" i="1"/>
  <c r="W12" i="1" l="1"/>
  <c r="Z12" i="1" s="1"/>
  <c r="W13" i="1"/>
  <c r="Z13" i="1" s="1"/>
  <c r="W14" i="1"/>
  <c r="Z14" i="1" s="1"/>
  <c r="W15" i="1"/>
  <c r="Z15" i="1" s="1"/>
  <c r="W17" i="1"/>
  <c r="Z17" i="1" s="1"/>
  <c r="W19" i="1"/>
  <c r="Z19" i="1" s="1"/>
  <c r="W20" i="1"/>
  <c r="W11" i="1"/>
  <c r="Z11" i="1" s="1"/>
  <c r="Y12" i="1" l="1"/>
  <c r="X12" i="1"/>
  <c r="Y9" i="1" s="1"/>
  <c r="Y19" i="1"/>
  <c r="X19" i="1"/>
  <c r="Y13" i="1"/>
  <c r="X13" i="1"/>
  <c r="Y17" i="1"/>
  <c r="X17" i="1"/>
  <c r="Y11" i="1"/>
  <c r="X11" i="1"/>
  <c r="Y15" i="1"/>
  <c r="X15" i="1"/>
  <c r="Y20" i="1"/>
  <c r="X20" i="1"/>
  <c r="Y14" i="1"/>
  <c r="X14" i="1"/>
  <c r="X9" i="1" l="1"/>
</calcChain>
</file>

<file path=xl/sharedStrings.xml><?xml version="1.0" encoding="utf-8"?>
<sst xmlns="http://schemas.openxmlformats.org/spreadsheetml/2006/main" count="246" uniqueCount="180">
  <si>
    <t xml:space="preserve">Name der Kita/Schule: </t>
  </si>
  <si>
    <t>Beachten Sie die Ausfüllhinweise unter Erläuterungen!</t>
  </si>
  <si>
    <t>IST</t>
  </si>
  <si>
    <t>Verpflegungstag</t>
  </si>
  <si>
    <t>Summe für 20 Tage</t>
  </si>
  <si>
    <t>Status</t>
  </si>
  <si>
    <t>insgesamt 20 x</t>
  </si>
  <si>
    <t>Getreide, Getreideprodukte und Kartoffeln</t>
  </si>
  <si>
    <t>davon max. 4 x Kartoffelerzeugnisse</t>
  </si>
  <si>
    <t>davon mind. 4 x Vollkornprodukte</t>
  </si>
  <si>
    <t>Obst</t>
  </si>
  <si>
    <t>Milch und Milchprodukte</t>
  </si>
  <si>
    <t>ungesüßte Getränke</t>
  </si>
  <si>
    <t>Sollwert nach DGE</t>
  </si>
  <si>
    <t>Häufigkeit innerhalb von 20 Verpflegungstagen</t>
  </si>
  <si>
    <t>Tag 1</t>
  </si>
  <si>
    <t>Tag 2</t>
  </si>
  <si>
    <t>Tag 3</t>
  </si>
  <si>
    <t>Tag 4</t>
  </si>
  <si>
    <t>Gericht</t>
  </si>
  <si>
    <t>Tag 5</t>
  </si>
  <si>
    <t>Tag 6</t>
  </si>
  <si>
    <t>Tag 7</t>
  </si>
  <si>
    <t>Tag 8</t>
  </si>
  <si>
    <t>Tag 9</t>
  </si>
  <si>
    <t>Tag 10</t>
  </si>
  <si>
    <t>Tag 11</t>
  </si>
  <si>
    <t>Tag 12</t>
  </si>
  <si>
    <t>Tag 13</t>
  </si>
  <si>
    <t>Tag 14</t>
  </si>
  <si>
    <t>Tag 15</t>
  </si>
  <si>
    <t>Tag 16</t>
  </si>
  <si>
    <t>Tag 17</t>
  </si>
  <si>
    <t>Tag 18</t>
  </si>
  <si>
    <t>Tag 19</t>
  </si>
  <si>
    <t>Tag 20</t>
  </si>
  <si>
    <t>Optimierungs-bedarf für 20 Tage</t>
  </si>
  <si>
    <t>frittierte und/oder panierte Produkte</t>
  </si>
  <si>
    <t>Angaben zu den angebotenen Lebensmittelgruppen</t>
  </si>
  <si>
    <t>Gemüse, Salat und Hülsenfrüchte</t>
  </si>
  <si>
    <t>Anmerkung</t>
  </si>
  <si>
    <t>mind. 8 x Obst</t>
  </si>
  <si>
    <t>1 x Milch und Milchprodukte</t>
  </si>
  <si>
    <t>Kartoffelerzeugnisse in Form von Halbfertig- oder Fertigprodukten, wie z. B. Kroketten, Pommes frites, Kartoffelecken, Reibekuchen, Gnocchi, Pürree, Klöße</t>
  </si>
  <si>
    <t>1 x Vollkornprodukte</t>
  </si>
  <si>
    <t>Gemüse</t>
  </si>
  <si>
    <t>1 x Gemüse</t>
  </si>
  <si>
    <t>Milch und Milchprodukte:</t>
  </si>
  <si>
    <t>1 x Obst</t>
  </si>
  <si>
    <t>1 x Getreide, Getreideprodukte und Kartoffeln</t>
  </si>
  <si>
    <t>davon mind. 4 x Hülsenfrüchte</t>
  </si>
  <si>
    <t>Speisenauswahl und Zubereitung</t>
  </si>
  <si>
    <t>max. 4 x Fleischersatzprodukte</t>
  </si>
  <si>
    <t>Mit dem Speiseplan-Check Mittagsverpflegung werten Sie das Verpflegungsangebot einer ovo-lacto-vegetarischen Menülinie für 20 Tage aus. Tragen Sie dazu zunächst das Gericht in die Spalte des entsprechenden Verpflegungstages ein.</t>
  </si>
  <si>
    <t>Süße Speisen</t>
  </si>
  <si>
    <t xml:space="preserve">max. 2 x süßes Hauptgericht </t>
  </si>
  <si>
    <t>süße Desserts  z.B. Kuchen, Pudding, Götterspeise</t>
  </si>
  <si>
    <t>Achten Sie darauf Zucker selten und sparsam einzusetzen.</t>
  </si>
  <si>
    <t>Kartoffel-Gemüse-Auflauf, Sahnepudding</t>
  </si>
  <si>
    <t>vegetarisches Gemüse-Chili, Gurkensalat</t>
  </si>
  <si>
    <t>Maultaschen in Rahmsoße, Wurzelgemüse, Fruchtcreme</t>
  </si>
  <si>
    <t>Cremesuppe, Nudelpfanne mit Gemüse, Kräutersoße</t>
  </si>
  <si>
    <t>Überbackener Blumenkohl mit Kräutersoße, Kartoffeln, Pudding</t>
  </si>
  <si>
    <t>Blumenkohl-Käse-Taler, Paprika-Frischkäse-Dip, Kirschkompott</t>
  </si>
  <si>
    <t>Spinat mit Rühreiern und Petersilienkartoffeln, Joghurt</t>
  </si>
  <si>
    <t>Tomatencremesuppe, Pfannkuchen, Birnenmus</t>
  </si>
  <si>
    <t>Kartoffeln mit Kräuterquark, Tagessalat, Pfirsichkompott</t>
  </si>
  <si>
    <t>insgesamt 20 x ungesüßte Getränke</t>
  </si>
  <si>
    <t>Um das ovo-lacto-vegetarische Verpflegungsangebot hinsichtlich der Fettqualität zu optimieren, sollte dieses auch Nüsse, Kerne oder Ölsamen, wie z.B. Leinsamen, enthalten. Diese können als Topping auf Desserts, Salaten oder Aufläufen oder in gemahlener Form in Bratlingen oder Nussmus verwendet werden.</t>
  </si>
  <si>
    <t>süße Speisen</t>
  </si>
  <si>
    <t>1 x Rohkost und Salat</t>
  </si>
  <si>
    <t>Industriell hergestellte Fleischersatzprodukte</t>
  </si>
  <si>
    <r>
      <t xml:space="preserve">Enthält das Gericht Komponenten in Form von hochverarbeiteten, küchenfertigen Produkten wie Soja-"Fleisch", Soja-"Schnetzel", "Würstchen", "Schnitzel", "Geschnetzeltes", "Hack", "Bällchen", Bratlinge auf Soja-, Tofu-, Lupinen- oder Milchbasis, aus Quorn oder Seitan o.ä. wird bei </t>
    </r>
    <r>
      <rPr>
        <b/>
        <sz val="11"/>
        <color theme="1"/>
        <rFont val="Calibri"/>
        <family val="2"/>
        <scheme val="minor"/>
      </rPr>
      <t>industriell hergestellten Fleischersatzprodukten</t>
    </r>
    <r>
      <rPr>
        <sz val="11"/>
        <color theme="1"/>
        <rFont val="Calibri"/>
        <family val="2"/>
        <scheme val="minor"/>
      </rPr>
      <t xml:space="preserve"> die </t>
    </r>
    <r>
      <rPr>
        <b/>
        <sz val="11"/>
        <color theme="1"/>
        <rFont val="Calibri"/>
        <family val="2"/>
        <scheme val="minor"/>
      </rPr>
      <t>Menge 1</t>
    </r>
    <r>
      <rPr>
        <sz val="11"/>
        <color theme="1"/>
        <rFont val="Calibri"/>
        <family val="2"/>
        <scheme val="minor"/>
      </rPr>
      <t xml:space="preserve"> eingetragen.</t>
    </r>
  </si>
  <si>
    <t>1 x Vollkornprodukt</t>
  </si>
  <si>
    <t>Speiseplan-Check Mittagsverpflegung - Auswertung des Mittagsverpflegungsangebots einer ovo-lacto-vegetarischen Menülinie für 20 Verpflegungstage</t>
  </si>
  <si>
    <t>Alle Sorten, wie z. B. Apfel, Birne, Pflaumen, Kirschen, Banane, Mandarine, bevorzugt frisch, geschnitten, tiefgekühlt oder aus der Konserve (ohne Zuckerzusatz), als Fruchtmus oder -kompott, Püree, Obstsalat.</t>
  </si>
  <si>
    <t>Ausfüllhinweise für den Speiseplan-Check Mittagsverpflegung bei einer vegetarischen Menülinie</t>
  </si>
  <si>
    <r>
      <t xml:space="preserve">Ist im Gericht eine Stärkebeilage enthalten, tragen Sie zunächst  eine </t>
    </r>
    <r>
      <rPr>
        <b/>
        <sz val="11"/>
        <color theme="1"/>
        <rFont val="Calibri"/>
        <family val="2"/>
        <scheme val="minor"/>
      </rPr>
      <t>1</t>
    </r>
    <r>
      <rPr>
        <sz val="11"/>
        <color theme="1"/>
        <rFont val="Calibri"/>
        <family val="2"/>
        <scheme val="minor"/>
      </rPr>
      <t xml:space="preserve"> bei </t>
    </r>
    <r>
      <rPr>
        <b/>
        <sz val="11"/>
        <color theme="1"/>
        <rFont val="Calibri"/>
        <family val="2"/>
        <scheme val="minor"/>
      </rPr>
      <t xml:space="preserve">Getreide, Getreideprodukte und Kartoffeln </t>
    </r>
    <r>
      <rPr>
        <sz val="11"/>
        <color theme="1"/>
        <rFont val="Calibri"/>
        <family val="2"/>
        <scheme val="minor"/>
      </rPr>
      <t xml:space="preserve">ein. Handelt es sich zusätzlich um ein </t>
    </r>
    <r>
      <rPr>
        <b/>
        <sz val="11"/>
        <color theme="1"/>
        <rFont val="Calibri"/>
        <family val="2"/>
        <scheme val="minor"/>
      </rPr>
      <t>Vollkornprodukt</t>
    </r>
    <r>
      <rPr>
        <sz val="11"/>
        <color theme="1"/>
        <rFont val="Calibri"/>
        <family val="2"/>
        <scheme val="minor"/>
      </rPr>
      <t xml:space="preserve"> wird auch hier entsprechend eine Eintragung vorgenommen. Gleiches gilt bei einem </t>
    </r>
    <r>
      <rPr>
        <b/>
        <sz val="11"/>
        <color theme="1"/>
        <rFont val="Calibri"/>
        <family val="2"/>
        <scheme val="minor"/>
      </rPr>
      <t>Kartoffelerzeugnis.</t>
    </r>
    <r>
      <rPr>
        <sz val="11"/>
        <color theme="1"/>
        <rFont val="Calibri"/>
        <family val="2"/>
        <scheme val="minor"/>
      </rPr>
      <t xml:space="preserve">  </t>
    </r>
    <r>
      <rPr>
        <b/>
        <sz val="11"/>
        <color theme="1"/>
        <rFont val="Calibri"/>
        <family val="2"/>
        <scheme val="minor"/>
      </rPr>
      <t/>
    </r>
  </si>
  <si>
    <r>
      <t xml:space="preserve">Süße Hauptspeisen wie Milchreis, Grießbrei oder Kaiserschmarrn oder süße Desserts, z.B. Kuchen, Pudding, Speiseeis, Müsli- oder Schokoladenriegel werden zusätzlich bei der entsprechenden Kategorie mit der Menge </t>
    </r>
    <r>
      <rPr>
        <b/>
        <sz val="11"/>
        <color theme="1"/>
        <rFont val="Calibri"/>
        <family val="2"/>
        <scheme val="minor"/>
      </rPr>
      <t>1</t>
    </r>
    <r>
      <rPr>
        <sz val="11"/>
        <color theme="1"/>
        <rFont val="Calibri"/>
        <family val="2"/>
        <scheme val="minor"/>
      </rPr>
      <t xml:space="preserve"> eingetragen</t>
    </r>
  </si>
  <si>
    <r>
      <t xml:space="preserve">Zählen Sie </t>
    </r>
    <r>
      <rPr>
        <b/>
        <sz val="11"/>
        <color theme="1"/>
        <rFont val="Calibri"/>
        <family val="2"/>
        <scheme val="minor"/>
      </rPr>
      <t>ganze Portionen</t>
    </r>
    <r>
      <rPr>
        <sz val="11"/>
        <color theme="1"/>
        <rFont val="Calibri"/>
        <family val="2"/>
        <scheme val="minor"/>
      </rPr>
      <t xml:space="preserve"> und orientieren Sie sich an </t>
    </r>
    <r>
      <rPr>
        <b/>
        <sz val="11"/>
        <color theme="1"/>
        <rFont val="Calibri"/>
        <family val="2"/>
        <scheme val="minor"/>
      </rPr>
      <t>empfohlenen Portionsgrößen</t>
    </r>
    <r>
      <rPr>
        <sz val="11"/>
        <color theme="1"/>
        <rFont val="Calibri"/>
        <family val="2"/>
        <scheme val="minor"/>
      </rPr>
      <t>. Hinweise dazu folgen bei den Ausfüllhinweisen zu den einzelnen Kriterien.</t>
    </r>
  </si>
  <si>
    <t>Rohkost: alle Gemüsesorten als Rohkost, z. B. Tomaten, Gurke als Salat oder in Stifte, Scheiben geschnitten, Krautsalat, Kopf-,Eisberg-, Eichblatt-,Feldsalat, Endivie im gemischten Salat</t>
  </si>
  <si>
    <t>1 x süßes Hauptgericht</t>
  </si>
  <si>
    <t>Es wird empfohlen mindestens einmal pro Woche 20-25 g Nüsse, Kerne oder Ölsamen in der Mittagsverpflegung einzusetzen</t>
  </si>
  <si>
    <t>Linsen-Kartoffelsuppe, süßer Quarkauflauf mit Fruchtsoße</t>
  </si>
  <si>
    <t>Nudelauflauf mit Zucchini, Salat, Schokoladen-Nuss-Kuchen</t>
  </si>
  <si>
    <t>Pizza Margarita, Blattsalatmix mit gerösteten Kürbiskernen</t>
  </si>
  <si>
    <t>Chinesische Gemüsepfanne mit Naturreis, Eis</t>
  </si>
  <si>
    <t>vegetarische Pizza, Salat, Apfel-Mango-Smoothie</t>
  </si>
  <si>
    <t>mind. 8 x  Milch und Milchprodukte</t>
  </si>
  <si>
    <t>max. 4 x frittierte und/oder panierte Produkte</t>
  </si>
  <si>
    <t>max. 4 x  frittierte und/oder panierte Produkte</t>
  </si>
  <si>
    <r>
      <t xml:space="preserve">Tragen Sie zunächst eine immer </t>
    </r>
    <r>
      <rPr>
        <b/>
        <sz val="11"/>
        <color theme="1"/>
        <rFont val="Calibri"/>
        <family val="2"/>
        <scheme val="minor"/>
      </rPr>
      <t>1</t>
    </r>
    <r>
      <rPr>
        <sz val="11"/>
        <color theme="1"/>
        <rFont val="Calibri"/>
        <family val="2"/>
        <scheme val="minor"/>
      </rPr>
      <t xml:space="preserve"> bei</t>
    </r>
    <r>
      <rPr>
        <b/>
        <sz val="11"/>
        <color theme="1"/>
        <rFont val="Calibri"/>
        <family val="2"/>
        <scheme val="minor"/>
      </rPr>
      <t xml:space="preserve"> Gemüse, Hülsenfrüchte, Rohkost oder Salat </t>
    </r>
    <r>
      <rPr>
        <sz val="11"/>
        <color theme="1"/>
        <rFont val="Calibri"/>
        <family val="2"/>
        <scheme val="minor"/>
      </rPr>
      <t xml:space="preserve">ein. Enthält das Gericht eine Salat- oder Rohkostkomponente wird diese zusätzlich bei </t>
    </r>
    <r>
      <rPr>
        <b/>
        <sz val="11"/>
        <color theme="1"/>
        <rFont val="Calibri"/>
        <family val="2"/>
        <scheme val="minor"/>
      </rPr>
      <t xml:space="preserve">Rohkost und Salat </t>
    </r>
    <r>
      <rPr>
        <sz val="11"/>
        <color theme="1"/>
        <rFont val="Calibri"/>
        <family val="2"/>
        <scheme val="minor"/>
      </rPr>
      <t>mit einer</t>
    </r>
    <r>
      <rPr>
        <b/>
        <sz val="11"/>
        <color theme="1"/>
        <rFont val="Calibri"/>
        <family val="2"/>
        <scheme val="minor"/>
      </rPr>
      <t xml:space="preserve"> 1 </t>
    </r>
    <r>
      <rPr>
        <sz val="11"/>
        <color theme="1"/>
        <rFont val="Calibri"/>
        <family val="2"/>
        <scheme val="minor"/>
      </rPr>
      <t>eingetragen. Entsprechend gehen Sie vor, wenn das Gericht Hülsenfrüchte enthält.</t>
    </r>
  </si>
  <si>
    <r>
      <t>Enthält ein milchhaltiges Dessert einen</t>
    </r>
    <r>
      <rPr>
        <b/>
        <sz val="11"/>
        <color theme="1"/>
        <rFont val="Calibri"/>
        <family val="2"/>
        <scheme val="minor"/>
      </rPr>
      <t xml:space="preserve"> hohen Zuckeranteil</t>
    </r>
    <r>
      <rPr>
        <sz val="11"/>
        <color theme="1"/>
        <rFont val="Calibri"/>
        <family val="2"/>
        <scheme val="minor"/>
      </rPr>
      <t xml:space="preserve">, z.B. Pudding, Vanillesoße, Milchspeiseeis, Kuchen usw. wird </t>
    </r>
    <r>
      <rPr>
        <b/>
        <sz val="11"/>
        <color theme="1"/>
        <rFont val="Calibri"/>
        <family val="2"/>
        <scheme val="minor"/>
      </rPr>
      <t>zusätzlich zu Milchprodukt</t>
    </r>
    <r>
      <rPr>
        <sz val="11"/>
        <color theme="1"/>
        <rFont val="Calibri"/>
        <family val="2"/>
        <scheme val="minor"/>
      </rPr>
      <t xml:space="preserve"> auch </t>
    </r>
    <r>
      <rPr>
        <b/>
        <sz val="11"/>
        <color theme="1"/>
        <rFont val="Calibri"/>
        <family val="2"/>
        <scheme val="minor"/>
      </rPr>
      <t>eine 1</t>
    </r>
    <r>
      <rPr>
        <sz val="11"/>
        <color theme="1"/>
        <rFont val="Calibri"/>
        <family val="2"/>
        <scheme val="minor"/>
      </rPr>
      <t xml:space="preserve"> bei </t>
    </r>
    <r>
      <rPr>
        <b/>
        <sz val="11"/>
        <color theme="1"/>
        <rFont val="Calibri"/>
        <family val="2"/>
        <scheme val="minor"/>
      </rPr>
      <t xml:space="preserve">süßem Dessert </t>
    </r>
    <r>
      <rPr>
        <sz val="11"/>
        <color theme="1"/>
        <rFont val="Calibri"/>
        <family val="2"/>
        <scheme val="minor"/>
      </rPr>
      <t xml:space="preserve">eingetragen. </t>
    </r>
  </si>
  <si>
    <t>Beispiel Schokoladenpudding</t>
  </si>
  <si>
    <t>1 x süßes Dessert</t>
  </si>
  <si>
    <t>Beispiel Tomaten-Gemüse-Suppe, Milchreis mit Kirschkompott</t>
  </si>
  <si>
    <t>Vollkornprodukte wie Vollkornnudeln, Naturreis, Vollkornbrot/-Semmeln, Vollkornpizza, Goldhirse, Grünkern (als Bratling oder Suppeneinlage)</t>
  </si>
  <si>
    <t>Frisch oder tiefgekühlt, wie z. B. Gelbe Rüben, Brokkoli, Kohlrabi, Erbsen-Gelbe Rüben-Gemüse, Paprika, Champignons, grüne Bohnen usw. sowie Hülsenfrüchte (Linsen, Bohnen, Erbsen) als Eintopf oder Salat in gekochter Form</t>
  </si>
  <si>
    <t>Milch, Milchprodukte wie Naturjoghurt, Käse wie Emmentaler, Bergkäse, Feta, Camembert, Speisequark z.B. in Aufläufen, Salatdressings, Dips, Soßen, Joghurt- oder Quarkspeisen.</t>
  </si>
  <si>
    <t>Penne-Nudeln mit Tomaten-Pestosoße, Obst</t>
  </si>
  <si>
    <t>Spätzle-Gemüsepfanne mit Kräuter-Rahmsoße und Rote-Beete-Salat</t>
  </si>
  <si>
    <t>Nudelauflauf mit Erbsen, Brokkoli und Gelben Rüben, Fruchtjoghurt</t>
  </si>
  <si>
    <t>Zucchinicremesuppe, Kartoffelpuffer mit Apfelmus</t>
  </si>
  <si>
    <t>Vollkorn-Spirelli mit Gelben Rüben und Zucchini, Käsesoße, Tagessalat</t>
  </si>
  <si>
    <t>Bechamel-Kartoffeln, Gelbe Rüben-Erbsen-Gemüse, Karamellpudding</t>
  </si>
  <si>
    <t xml:space="preserve">Fleischersatzprodukte laut DGE: Hierzu zählen hochverarbeitete, küchenfertige Produkte wie „Würstchen“, „Schnitzel“ oder Bratlinge auf Soja-, Tofu-, Lupinen-, Pilz- oder Milchbasis sowie aus Seitan. Tofu sowie eingelegter Tofu, der nicht weiterverarbeitet ist, zählt in diesem Sinne nicht als industriell hergestelltes Fleischersatzprodukt </t>
  </si>
  <si>
    <r>
      <rPr>
        <b/>
        <sz val="11"/>
        <color theme="1"/>
        <rFont val="Calibri"/>
        <family val="2"/>
        <scheme val="minor"/>
      </rPr>
      <t>Sonstiges</t>
    </r>
    <r>
      <rPr>
        <sz val="11"/>
        <color theme="1"/>
        <rFont val="Calibri"/>
        <family val="2"/>
        <scheme val="minor"/>
      </rPr>
      <t xml:space="preserve"> </t>
    </r>
  </si>
  <si>
    <t>Rapsöl ist Standardfett:</t>
  </si>
  <si>
    <t xml:space="preserve">Fettgehalt: </t>
  </si>
  <si>
    <r>
      <t xml:space="preserve">Milch, Naturjoghut, Buttermilch, Dickmilch, Kefir: max. 3,8 % </t>
    </r>
    <r>
      <rPr>
        <i/>
        <sz val="11"/>
        <color theme="1"/>
        <rFont val="Calibri"/>
        <family val="2"/>
        <scheme val="minor"/>
      </rPr>
      <t>Fett absolut</t>
    </r>
    <r>
      <rPr>
        <sz val="11"/>
        <color theme="1"/>
        <rFont val="Calibri"/>
        <family val="2"/>
        <scheme val="minor"/>
      </rPr>
      <t xml:space="preserve"> (ohne Zucker und Süßungsmittel)</t>
    </r>
  </si>
  <si>
    <r>
      <t xml:space="preserve">Speisequark: max. 5 % </t>
    </r>
    <r>
      <rPr>
        <i/>
        <sz val="11"/>
        <color theme="1"/>
        <rFont val="Calibri"/>
        <family val="2"/>
        <scheme val="minor"/>
      </rPr>
      <t>Fett absolut</t>
    </r>
    <r>
      <rPr>
        <sz val="11"/>
        <color theme="1"/>
        <rFont val="Calibri"/>
        <family val="2"/>
        <scheme val="minor"/>
      </rPr>
      <t xml:space="preserve"> (ohne Zucker und Süßungsmittel)</t>
    </r>
  </si>
  <si>
    <r>
      <t xml:space="preserve">Käse: max. 30 % </t>
    </r>
    <r>
      <rPr>
        <i/>
        <sz val="11"/>
        <color theme="1"/>
        <rFont val="Calibri"/>
        <family val="2"/>
        <scheme val="minor"/>
      </rPr>
      <t xml:space="preserve">Fett absolut </t>
    </r>
  </si>
  <si>
    <t xml:space="preserve">modifiziert nach den DGE-Qualitätsstandards für die Verpflegung in Kitas und in Schulen </t>
  </si>
  <si>
    <t>Ungesüßte Getränke</t>
  </si>
  <si>
    <t>Frittierte und/oder panierte Produkte</t>
  </si>
  <si>
    <t>20 x  Getreide, Getreideprodukte und Kartoffeln (1 x täglich)</t>
  </si>
  <si>
    <t>20 x Gemüse, Salat und Hülsenfrüchte (1 x täglich)</t>
  </si>
  <si>
    <t xml:space="preserve">davon mind. 4 x als Stückobst </t>
  </si>
  <si>
    <t>1 x Gemüse, Hülsenfrüchte und Salat</t>
  </si>
  <si>
    <t xml:space="preserve">1 x Rohkost </t>
  </si>
  <si>
    <r>
      <t xml:space="preserve">1 x </t>
    </r>
    <r>
      <rPr>
        <i/>
        <sz val="11"/>
        <color theme="1"/>
        <rFont val="Calibri"/>
        <family val="2"/>
        <scheme val="minor"/>
      </rPr>
      <t>Fleischersatzprodukt</t>
    </r>
  </si>
  <si>
    <r>
      <t xml:space="preserve">Beispiel </t>
    </r>
    <r>
      <rPr>
        <i/>
        <u/>
        <sz val="11"/>
        <color theme="1"/>
        <rFont val="Calibri"/>
        <family val="2"/>
        <scheme val="minor"/>
      </rPr>
      <t>Soja</t>
    </r>
    <r>
      <rPr>
        <u/>
        <sz val="11"/>
        <color theme="1"/>
        <rFont val="Calibri"/>
        <family val="2"/>
        <scheme val="minor"/>
      </rPr>
      <t>bolognese mit Vollkornspaghetti und einem gemischten Salat</t>
    </r>
  </si>
  <si>
    <t xml:space="preserve">Berechnung von Portionsgrößen: </t>
  </si>
  <si>
    <t xml:space="preserve">Lebensmittelmenge / Lebensmittelhäufigkeit </t>
  </si>
  <si>
    <t>Orientierungswerte für Lebensmittelmengen pro Kind bzw. pro Schüler</t>
  </si>
  <si>
    <t xml:space="preserve">Für 1 bis unter 4-Jährige: ca. 480 g in 20 Verpflegungstagen </t>
  </si>
  <si>
    <t xml:space="preserve">Für 4 bis unter 7-Jährige: ca. 560 g in 20 Verpflegungstagen </t>
  </si>
  <si>
    <t>Für Schüler der Primarstufe (6 bis unter 10 Jahre): ca. 800 g in 20 Verpflegungstagen</t>
  </si>
  <si>
    <t xml:space="preserve">Für Schüler der Sekundarstufe (10 bis unter 19 Jahre): ca. 800 - 1200 g in 20 Verpflegungstagen  </t>
  </si>
  <si>
    <t xml:space="preserve">Für 1 bis unter 4-Jährige: ca. 600 g in 20 Verpflegungstagen </t>
  </si>
  <si>
    <t xml:space="preserve">Für 4 bis unter 7-Jährige: ca. 680 g in 20 Verpflegungstagen </t>
  </si>
  <si>
    <t xml:space="preserve">Für Schüler der Primarstufe (6 bis unter 10 Jahre): ca. 600 g in 20 Verpflegungstagen --&gt; davon ungesaltzene Nüsse oder Ölsaaten ca. 100 g in 20 Verpflegungstagen </t>
  </si>
  <si>
    <t xml:space="preserve">Für Schüler der Sekundarstufe (10 bis unter 19 Jahre): ca. 600 - 800 g in 20 Verpflegungstagen  --&gt; davon ungesaltzene Nüsse oder Ölsaaten ca. 100 - 120 g in 20 Verpflegungstagen </t>
  </si>
  <si>
    <t xml:space="preserve">Für 4 bis unter 7-Jährige: ca. 2600 g in 20 Verpflegungstagen --&gt; davon Hülsenfrüchte  ca. 400 g in 20 Verpflegungstagen </t>
  </si>
  <si>
    <t xml:space="preserve">Für 1 bis unter 4-Jährige: ca. 2200 g in 20 Verpflegungstagen --&gt; davon Hülsenfrüchte  ca. 320 g in 20 Verpflegungstagen </t>
  </si>
  <si>
    <t xml:space="preserve">Für Schüler der Primarstufe (6 bis unter 10 Jahre): ca. 900 g in 5 Verpflegungstagen --&gt; davon Hülsenfrüchte  ca. 560 g in 20 Verpflegungstagen </t>
  </si>
  <si>
    <t xml:space="preserve">Für Schüler der Sekundarstufe (10 bis unter 19 Jahre): ca. 1000 - 1400 g in 5 Verpflegungstagen --&gt; davon Hülsenfrüchte ca. 600 -800 g in 20 Verpflegungstagen </t>
  </si>
  <si>
    <t>(Beispiel Gemüse für 4 bis unter 7-Jährige: 2600 g in 20 Tagen / 20 x in 20 Tagen = 130 g pro Tag / pro Mittagessen / pro Kind)</t>
  </si>
  <si>
    <t xml:space="preserve">Für 1 bis unter 4-Jährige: ca. 1600 g in 20 Verpflegungstagen </t>
  </si>
  <si>
    <t xml:space="preserve">Für 4 bis unter 7-Jährige: ca. 1800 g in 20 Verpflegungstagen </t>
  </si>
  <si>
    <t>Für Schüler der Primarstufe (6 bis unter 10 Jahre): ca. 2400 g in 20 Verpflegungstagen</t>
  </si>
  <si>
    <t xml:space="preserve">Für Schüler der Sekundarstufe (10 bis unter 19 Jahre): ca. 2600 - 3200 g in 20 Verpflegungstagen  </t>
  </si>
  <si>
    <t xml:space="preserve">Für 1 bis unter 4-Jährige: ca. 80 g in 20 Verpflegungstagen </t>
  </si>
  <si>
    <t xml:space="preserve">Für 4 bis unter 7-Jährige: ca. 100 g in 20 Verpflegungstagen </t>
  </si>
  <si>
    <t>Für Schüler der Primarstufe (6 bis unter 10 Jahre): ca. 120 g in 20 Verpflegungstagen</t>
  </si>
  <si>
    <t xml:space="preserve">Für Schüler der Sekundarstufe (10 bis unter 19 Jahre): ca. 120 - 160 g in 20 Verpflegungstagen  </t>
  </si>
  <si>
    <r>
      <t xml:space="preserve">mit 60 -70 g (Kita) bzw. 40 − 50 g Ei (Schule) </t>
    </r>
    <r>
      <rPr>
        <u/>
        <sz val="11"/>
        <color theme="1"/>
        <rFont val="Calibri"/>
        <family val="2"/>
        <scheme val="minor"/>
      </rPr>
      <t>pro Woche</t>
    </r>
    <r>
      <rPr>
        <sz val="11"/>
        <color theme="1"/>
        <rFont val="Calibri"/>
        <family val="2"/>
        <scheme val="minor"/>
      </rPr>
      <t xml:space="preserve"> gerechnet.</t>
    </r>
  </si>
  <si>
    <t>Für Eier gibt es keine Empfehlung zur Verzehrsmenge. In den nährstoffoptimierten Speiseplänen der DGE wurde für das Mittagessen</t>
  </si>
  <si>
    <t xml:space="preserve">Fette und Öle </t>
  </si>
  <si>
    <t xml:space="preserve">Margarine aus den genannten Ölen und Butter </t>
  </si>
  <si>
    <r>
      <rPr>
        <b/>
        <sz val="11"/>
        <color theme="1"/>
        <rFont val="Calibri"/>
        <family val="2"/>
        <scheme val="minor"/>
      </rPr>
      <t>Eier</t>
    </r>
    <r>
      <rPr>
        <sz val="11"/>
        <color theme="1"/>
        <rFont val="Calibri"/>
        <family val="2"/>
        <scheme val="minor"/>
      </rPr>
      <t xml:space="preserve">: </t>
    </r>
  </si>
  <si>
    <r>
      <rPr>
        <b/>
        <sz val="11"/>
        <color theme="1"/>
        <rFont val="Calibri"/>
        <family val="2"/>
        <scheme val="minor"/>
      </rPr>
      <t>Hinweis</t>
    </r>
    <r>
      <rPr>
        <sz val="11"/>
        <color theme="1"/>
        <rFont val="Calibri"/>
        <family val="2"/>
        <scheme val="minor"/>
      </rPr>
      <t xml:space="preserve">: Die Lebensmittelmengen- und häufigkeiten beziehen sich auf einen PAL von 1,4 </t>
    </r>
  </si>
  <si>
    <r>
      <t xml:space="preserve">Getreide, Getreideprodukte (Brot, Semmeln, Baguette), </t>
    </r>
    <r>
      <rPr>
        <i/>
        <sz val="11"/>
        <color theme="1"/>
        <rFont val="Calibri"/>
        <family val="2"/>
        <scheme val="minor"/>
      </rPr>
      <t>Parboiled</t>
    </r>
    <r>
      <rPr>
        <sz val="11"/>
        <color theme="1"/>
        <rFont val="Calibri"/>
        <family val="2"/>
        <scheme val="minor"/>
      </rPr>
      <t xml:space="preserve"> Reis oder Naturreis (z. B als Reispfanne, als Beilage), Teigwaren (z. B. Nudeln als Beilage, Lasagne), weitere Getreideprodukte (z. B. Couscous-Salat, Hirseauflauf, Grünkern-Bratlinge, Polentaschnitten), Kartoffeln, wie z. B. Salz-/Pellkartoffeln, Folienkartoffel, Kartoffelsalat sowie Gerichte auf Kartoffelbasis (Kartoffel-Gemüse-Auflauf, Kartoffel-Eintopf)</t>
    </r>
  </si>
  <si>
    <t>Beispiel Reis-Gemüse-Pfanne und ein gemischter Salat</t>
  </si>
  <si>
    <t>Beispiel Vollkorn-Spirelli mit Tomatensoße und Rohkostsalat</t>
  </si>
  <si>
    <t>Beispiel Mandarinenquark mit gerösteten Walnüssen</t>
  </si>
  <si>
    <t xml:space="preserve">1 x Nüsse oder Ölsaaten </t>
  </si>
  <si>
    <t xml:space="preserve">Obst ohne Zucker und Süßungsmittel </t>
  </si>
  <si>
    <t>Nüsse (ungesalzen) oder Ölsaaten</t>
  </si>
  <si>
    <t>Rapsöl, Lein-, Walnuss-, Soja-, Olivenöl</t>
  </si>
  <si>
    <t>Getränke:</t>
  </si>
  <si>
    <t xml:space="preserve">Wasser, Früchte- und Kräutertee (je ohne Zucker und Süßungsmittel) </t>
  </si>
  <si>
    <t xml:space="preserve">Getränke sind jederzeit verfügbar </t>
  </si>
  <si>
    <t xml:space="preserve">1 x Hülsenfrüchte </t>
  </si>
  <si>
    <r>
      <rPr>
        <b/>
        <sz val="11"/>
        <color theme="1"/>
        <rFont val="Calibri"/>
        <family val="2"/>
        <scheme val="minor"/>
      </rPr>
      <t>Nicht vergessen</t>
    </r>
    <r>
      <rPr>
        <sz val="11"/>
        <color theme="1"/>
        <rFont val="Calibri"/>
        <family val="2"/>
        <scheme val="minor"/>
      </rPr>
      <t>: Kartoffelerzeugnisse wie z.B. Pommes frites oder Kroketten werden auch zusätzlich bei paniert/frittiert eingetragen!</t>
    </r>
  </si>
  <si>
    <t xml:space="preserve">Anschließend gehen Sie jede Spalte von oben nach unten durch und nehmen bei jedem Kriterium eine Eintragung vor. Entscheiden Sie ob das Kriterium erfüllt ist oder nicht und tragen Sie entsprechend eine 1 für erfüllt bzw. vorhanden und eine 0 für nicht erfüllt bzw. nicht vorhanden ein. Statt eine 0 einzutragen können Sie das Feld auch leer lassen. </t>
  </si>
  <si>
    <t>Da es sich bei grünen Bohnen und Erbsen botanisch gesehen ebenfalls um Hülsenfrüchte handelt, können diese auch eingesetzt werden. Ihr Nährstoffprofil unterscheidet sich jedoch von den klassischen (getrockneten) Hülsenfrüchten wie bspw. den Kichererbsen. Deswegen orientieren Sie sich bei den frischen Hülsenfrüchten bitte an den Orientierungswerten für Gemüse (nicht für Hülsenfrüchte). Grüne Bohnen und Erbsen dürfen jedoch, anders als die getrockneten Hülsenfrüchte, nicht vorgegart eingesetzt werden. Hier ist die Qualität „frisch oder tiefgekühlt“ gefordert.</t>
  </si>
  <si>
    <t xml:space="preserve">Hülsenfrüchte: getrocknete Erbsen, Linsen weiße Bohnen, Dicke Bohnen, Kidneybohnen, Sojabohnen (z.B. Tofu), Lupinen, Kichererbsen </t>
  </si>
  <si>
    <t>industriell hergestellte Fleischersatz-produkte</t>
  </si>
  <si>
    <t>Industriell hergestellte Fleischersatz-produkte</t>
  </si>
  <si>
    <t>Quinoa, Amaranth und Buchweizen sind sogenannte Pseudogetreide. Sie sind glutenfrei und werden als Beilage oder in Aufläufen eingesetzt. Amaranth und Quinoa werden aufgrund der mit Vollkorngetreide vergleichbaren Nährstoffe ebenfalls als Vollkornprodukte gewertet. Buchweizen wird geschält und ungeschält im Handel angeboten. Soll dieser als Vollkornprodukt gewertet werden, ist die ungeschälte Variante einzusetzen.</t>
  </si>
  <si>
    <t xml:space="preserve">Kartoffelerzeugnisse: Dies sind verarbeitete Produkte aus Kartoffeln. Dazu gehören u. a. Pommes-frites-, Trockenspeisekartoffel-, Kartoffelpüree-, Kartoffelknödel-Erzeugnisse, Erzeugnisse aus vorgeformten Kartoffelteigen, gebratene Kartoffelerzeugnisse und Kartoffel-Knabbererzeugnisse </t>
  </si>
  <si>
    <t>Zu Stückobst zählt rohes, unverarbeitetes Obst im Ganzen oder verzehrsfertig in Stücke geschnitten, ohne Zugabe von weiteren Lebensmitteln.</t>
  </si>
  <si>
    <t>modifiziert nach den DGE-Qualitätsstandards für die Verpflegung in Kitas und Schulen</t>
  </si>
  <si>
    <t xml:space="preserve">davon mind. 8 x als Rohkost und Salat </t>
  </si>
  <si>
    <t>Aus Hülsenfrüchten hergestellte Milchalternativen (wie z.B. Sojadrink) sind in Bezug auf die Orientierungswerte nicht wie die Lebensmittelgruppe „Hülsenfrüchte“ zu behandeln, da sie ernährungsphysiologisch nicht gleichwertig zu Ihrem Ursprungsprodukt, den Hülsenfrüchten, sind. Gleiches gilt für Milchalternativen aus Nüssen (z.B. Cashew-, Mandeldrink).  </t>
  </si>
  <si>
    <r>
      <rPr>
        <u/>
        <sz val="11"/>
        <color rgb="FF000000"/>
        <rFont val="Calibri"/>
        <family val="2"/>
      </rPr>
      <t>Bitte bachten</t>
    </r>
    <r>
      <rPr>
        <sz val="11"/>
        <color theme="1"/>
        <rFont val="Calibri"/>
        <family val="2"/>
        <scheme val="minor"/>
      </rPr>
      <t xml:space="preserve">: </t>
    </r>
    <r>
      <rPr>
        <b/>
        <sz val="11"/>
        <color rgb="FF000000"/>
        <rFont val="Calibri"/>
        <family val="2"/>
      </rPr>
      <t>Milchalternativen</t>
    </r>
    <r>
      <rPr>
        <sz val="11"/>
        <color theme="1"/>
        <rFont val="Calibri"/>
        <family val="2"/>
        <scheme val="minor"/>
      </rPr>
      <t xml:space="preserve"> bilden kein eigenes Kriterium im Speiseplan-Check.</t>
    </r>
  </si>
  <si>
    <t>Im Vergleich zu Kuhmilch sind Sojadrink, Erbsendrink aber auch Haferdrink, Mandeldrink und co. deutlich kalziumärmer und werden deswegen teilweise angereichert. Zudem wird der Eigengeschmack (bspw. der Bohnen) häufig durch den Zusatz von Zucker und/oder Aromen verdeckt. Achten Sie beim Einsatz auf eine Anreicherung mit Kalzium und gehen Sie grundsätzlich sparsam mit Milchalternativen um.</t>
  </si>
  <si>
    <t xml:space="preserve">Salat aus gekochtem Gemüse wird unter Gemüse gezählt. </t>
  </si>
  <si>
    <t xml:space="preserve">Erfassungszeitraum: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</si>
</sst>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theme="1"/>
      <name val="Calibri"/>
      <family val="2"/>
      <scheme val="minor"/>
    </font>
    <font>
      <b/>
      <sz val="12"/>
      <color theme="3" tint="0.39997558519241921"/>
      <name val="Calibri"/>
      <family val="2"/>
      <scheme val="minor"/>
    </font>
    <font>
      <u/>
      <sz val="11"/>
      <color theme="1"/>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
      <i/>
      <u/>
      <sz val="11"/>
      <color theme="1"/>
      <name val="Calibri"/>
      <family val="2"/>
      <scheme val="minor"/>
    </font>
    <font>
      <b/>
      <u/>
      <sz val="11"/>
      <color theme="1"/>
      <name val="Calibri"/>
      <family val="2"/>
      <scheme val="minor"/>
    </font>
    <font>
      <sz val="11"/>
      <color theme="1"/>
      <name val="Calibri"/>
      <family val="2"/>
    </font>
    <font>
      <u/>
      <sz val="11"/>
      <color rgb="FF000000"/>
      <name val="Calibri"/>
      <family val="2"/>
    </font>
    <font>
      <b/>
      <sz val="11"/>
      <color rgb="FF000000"/>
      <name val="Calibri"/>
      <family val="2"/>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EFF4FB"/>
        <bgColor indexed="64"/>
      </patternFill>
    </fill>
    <fill>
      <patternFill patternType="solid">
        <fgColor rgb="FFEAEAEA"/>
        <bgColor indexed="64"/>
      </patternFill>
    </fill>
    <fill>
      <patternFill patternType="solid">
        <fgColor theme="9" tint="0.59999389629810485"/>
        <bgColor indexed="64"/>
      </patternFill>
    </fill>
    <fill>
      <patternFill patternType="solid">
        <fgColor rgb="FFEEF3F8"/>
        <bgColor indexed="64"/>
      </patternFill>
    </fill>
    <fill>
      <patternFill patternType="solid">
        <fgColor rgb="FFFFFFFF"/>
        <bgColor rgb="FF000000"/>
      </patternFill>
    </fill>
  </fills>
  <borders count="3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diagonal/>
    </border>
    <border>
      <left style="thin">
        <color auto="1"/>
      </left>
      <right style="medium">
        <color indexed="64"/>
      </right>
      <top/>
      <bottom/>
      <diagonal/>
    </border>
  </borders>
  <cellStyleXfs count="1">
    <xf numFmtId="0" fontId="0" fillId="0" borderId="0"/>
  </cellStyleXfs>
  <cellXfs count="167">
    <xf numFmtId="0" fontId="0" fillId="0" borderId="0" xfId="0"/>
    <xf numFmtId="0" fontId="1" fillId="2" borderId="0" xfId="0" applyFont="1" applyFill="1"/>
    <xf numFmtId="0" fontId="2" fillId="2" borderId="0" xfId="0" applyFont="1" applyFill="1"/>
    <xf numFmtId="0" fontId="1" fillId="3" borderId="0" xfId="0" applyFont="1" applyFill="1"/>
    <xf numFmtId="0" fontId="2" fillId="3" borderId="0" xfId="0" applyFont="1" applyFill="1"/>
    <xf numFmtId="0" fontId="3" fillId="2" borderId="0" xfId="0" applyFont="1" applyFill="1"/>
    <xf numFmtId="0" fontId="2" fillId="2" borderId="5" xfId="0" applyFont="1" applyFill="1" applyBorder="1" applyAlignment="1">
      <alignment wrapText="1"/>
    </xf>
    <xf numFmtId="0" fontId="2" fillId="2" borderId="1" xfId="0" applyFont="1" applyFill="1" applyBorder="1" applyAlignment="1">
      <alignment wrapText="1"/>
    </xf>
    <xf numFmtId="0" fontId="2" fillId="2" borderId="0" xfId="0" applyFont="1" applyFill="1" applyAlignment="1">
      <alignment wrapText="1"/>
    </xf>
    <xf numFmtId="0" fontId="2" fillId="2" borderId="0" xfId="0" applyFont="1" applyFill="1" applyAlignment="1">
      <alignment textRotation="90"/>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1"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5" borderId="0" xfId="0" applyFont="1" applyFill="1" applyAlignment="1">
      <alignment horizontal="left"/>
    </xf>
    <xf numFmtId="0" fontId="1" fillId="2" borderId="5" xfId="0" applyFont="1" applyFill="1" applyBorder="1" applyAlignment="1">
      <alignment wrapText="1"/>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17" xfId="0" applyFont="1" applyFill="1" applyBorder="1"/>
    <xf numFmtId="0" fontId="4" fillId="2" borderId="0" xfId="0" applyFont="1" applyFill="1" applyAlignment="1">
      <alignment wrapText="1"/>
    </xf>
    <xf numFmtId="0" fontId="0" fillId="2" borderId="0" xfId="0" applyFill="1"/>
    <xf numFmtId="0" fontId="0" fillId="2" borderId="0" xfId="0" applyFill="1" applyAlignment="1">
      <alignment wrapText="1"/>
    </xf>
    <xf numFmtId="0" fontId="0" fillId="0" borderId="0" xfId="0" applyFont="1" applyFill="1" applyAlignment="1">
      <alignment wrapText="1"/>
    </xf>
    <xf numFmtId="0" fontId="6" fillId="2" borderId="0" xfId="0" applyFont="1" applyFill="1" applyAlignment="1">
      <alignment wrapText="1"/>
    </xf>
    <xf numFmtId="0" fontId="0" fillId="2" borderId="0" xfId="0" applyFont="1" applyFill="1" applyAlignment="1">
      <alignment wrapText="1"/>
    </xf>
    <xf numFmtId="0" fontId="4" fillId="6" borderId="0" xfId="0" applyFont="1" applyFill="1" applyAlignment="1">
      <alignment wrapText="1"/>
    </xf>
    <xf numFmtId="0" fontId="4" fillId="3" borderId="0" xfId="0" applyFont="1" applyFill="1" applyAlignment="1">
      <alignment wrapText="1"/>
    </xf>
    <xf numFmtId="0" fontId="4" fillId="7" borderId="0" xfId="0" applyFont="1" applyFill="1" applyAlignment="1">
      <alignment wrapText="1"/>
    </xf>
    <xf numFmtId="0" fontId="4" fillId="4" borderId="0" xfId="0" applyFont="1" applyFill="1" applyAlignment="1">
      <alignment wrapText="1"/>
    </xf>
    <xf numFmtId="0" fontId="5" fillId="2" borderId="2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0" xfId="0" applyFont="1" applyFill="1" applyProtection="1">
      <protection locked="0"/>
    </xf>
    <xf numFmtId="0" fontId="1" fillId="2" borderId="0" xfId="0" applyFont="1" applyFill="1" applyProtection="1"/>
    <xf numFmtId="0" fontId="2" fillId="2" borderId="0" xfId="0" applyFont="1" applyFill="1" applyProtection="1"/>
    <xf numFmtId="0" fontId="3" fillId="2" borderId="0" xfId="0" applyFont="1" applyFill="1" applyProtection="1"/>
    <xf numFmtId="0" fontId="2" fillId="2" borderId="5" xfId="0" applyFont="1" applyFill="1" applyBorder="1" applyAlignment="1" applyProtection="1">
      <alignment wrapText="1"/>
    </xf>
    <xf numFmtId="0" fontId="2" fillId="2" borderId="1" xfId="0" applyFont="1" applyFill="1" applyBorder="1" applyAlignment="1" applyProtection="1">
      <alignment wrapText="1"/>
    </xf>
    <xf numFmtId="0" fontId="1" fillId="2" borderId="5" xfId="0" applyFont="1" applyFill="1" applyBorder="1" applyAlignment="1" applyProtection="1">
      <alignment wrapText="1"/>
    </xf>
    <xf numFmtId="0" fontId="2" fillId="2" borderId="5"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xf>
    <xf numFmtId="0" fontId="2" fillId="2" borderId="0" xfId="0" applyFont="1" applyFill="1" applyAlignment="1" applyProtection="1">
      <alignment wrapText="1"/>
      <protection locked="0"/>
    </xf>
    <xf numFmtId="0" fontId="0" fillId="2" borderId="5" xfId="0" applyFont="1" applyFill="1" applyBorder="1" applyAlignment="1" applyProtection="1">
      <alignment horizontal="center" vertical="center" textRotation="90" wrapText="1"/>
      <protection locked="0"/>
    </xf>
    <xf numFmtId="0" fontId="2" fillId="2" borderId="0" xfId="0" applyFont="1" applyFill="1" applyAlignment="1" applyProtection="1">
      <alignment textRotation="90"/>
      <protection locked="0"/>
    </xf>
    <xf numFmtId="0" fontId="1" fillId="5" borderId="0" xfId="0" applyFont="1" applyFill="1" applyAlignment="1" applyProtection="1">
      <alignment horizontal="left"/>
      <protection locked="0"/>
    </xf>
    <xf numFmtId="0" fontId="2" fillId="2" borderId="17" xfId="0" applyFont="1" applyFill="1" applyBorder="1" applyProtection="1">
      <protection locked="0"/>
    </xf>
    <xf numFmtId="0" fontId="7" fillId="2" borderId="7"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7" fillId="2" borderId="7"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0" fillId="2" borderId="0" xfId="0" applyFont="1" applyFill="1"/>
    <xf numFmtId="0" fontId="4" fillId="8" borderId="0" xfId="0" applyFont="1" applyFill="1" applyAlignment="1">
      <alignment wrapText="1"/>
    </xf>
    <xf numFmtId="0" fontId="7" fillId="9" borderId="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21"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textRotation="90" wrapText="1"/>
    </xf>
    <xf numFmtId="0" fontId="8" fillId="10" borderId="7" xfId="0" applyFont="1" applyFill="1" applyBorder="1" applyAlignment="1" applyProtection="1">
      <alignment horizontal="center" vertical="center" wrapText="1"/>
    </xf>
    <xf numFmtId="0" fontId="8" fillId="10" borderId="5" xfId="0" applyFont="1" applyFill="1" applyBorder="1" applyAlignment="1" applyProtection="1">
      <alignment horizontal="center" vertical="center" wrapText="1"/>
    </xf>
    <xf numFmtId="0" fontId="8" fillId="10" borderId="12" xfId="0" applyFont="1" applyFill="1" applyBorder="1" applyAlignment="1" applyProtection="1">
      <alignment horizontal="center" vertical="center" wrapText="1"/>
    </xf>
    <xf numFmtId="0" fontId="8" fillId="10" borderId="21" xfId="0" applyFont="1" applyFill="1" applyBorder="1" applyAlignment="1" applyProtection="1">
      <alignment horizontal="center" vertical="center" wrapText="1"/>
    </xf>
    <xf numFmtId="0" fontId="8" fillId="10" borderId="15" xfId="0" applyFont="1" applyFill="1" applyBorder="1" applyAlignment="1" applyProtection="1">
      <alignment horizontal="center" vertical="center" wrapText="1"/>
    </xf>
    <xf numFmtId="0" fontId="7" fillId="9" borderId="5"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2" fillId="10" borderId="5" xfId="0" applyFont="1" applyFill="1" applyBorder="1" applyAlignment="1">
      <alignment horizontal="center" vertical="center" textRotation="90" wrapText="1"/>
    </xf>
    <xf numFmtId="0" fontId="8" fillId="10" borderId="7"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2" fillId="2" borderId="24" xfId="0" applyFont="1" applyFill="1" applyBorder="1" applyAlignment="1" applyProtection="1">
      <alignment horizontal="center" vertical="center" wrapText="1"/>
    </xf>
    <xf numFmtId="0" fontId="0" fillId="11" borderId="0" xfId="0" applyFill="1" applyAlignment="1">
      <alignment wrapText="1"/>
    </xf>
    <xf numFmtId="0" fontId="7" fillId="2" borderId="21" xfId="0" applyFont="1" applyFill="1" applyBorder="1" applyAlignment="1" applyProtection="1">
      <alignment horizontal="center" vertical="center" wrapText="1"/>
      <protection locked="0"/>
    </xf>
    <xf numFmtId="0" fontId="2" fillId="2" borderId="0" xfId="0" applyFont="1" applyFill="1" applyAlignment="1" applyProtection="1">
      <protection locked="0"/>
    </xf>
    <xf numFmtId="0" fontId="7" fillId="2" borderId="23"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2" fillId="10"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7" fillId="10" borderId="21" xfId="0" applyFont="1" applyFill="1" applyBorder="1" applyAlignment="1" applyProtection="1">
      <alignment horizontal="center" vertical="center" wrapText="1"/>
    </xf>
    <xf numFmtId="0" fontId="2" fillId="2" borderId="0" xfId="0" applyFont="1" applyFill="1" applyBorder="1" applyAlignment="1" applyProtection="1">
      <protection locked="0"/>
    </xf>
    <xf numFmtId="0" fontId="7" fillId="0" borderId="2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1" fillId="2" borderId="0" xfId="0" applyFont="1" applyFill="1" applyAlignment="1">
      <alignment wrapText="1"/>
    </xf>
    <xf numFmtId="0" fontId="7" fillId="12" borderId="21" xfId="0" applyFont="1" applyFill="1" applyBorder="1" applyAlignment="1">
      <alignment horizontal="center" vertical="center" wrapText="1"/>
    </xf>
    <xf numFmtId="0" fontId="7" fillId="12" borderId="21" xfId="0" applyFont="1" applyFill="1" applyBorder="1" applyAlignment="1" applyProtection="1">
      <alignment horizontal="center" vertical="center" wrapText="1"/>
      <protection locked="0"/>
    </xf>
    <xf numFmtId="0" fontId="0" fillId="2" borderId="22" xfId="0" applyFont="1" applyFill="1" applyBorder="1" applyAlignment="1" applyProtection="1">
      <alignment horizontal="center" vertical="center" wrapText="1"/>
    </xf>
    <xf numFmtId="0" fontId="1" fillId="2" borderId="28"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2" borderId="19" xfId="0" applyFont="1" applyFill="1" applyBorder="1" applyAlignment="1" applyProtection="1">
      <alignment horizontal="center" vertical="center" wrapText="1"/>
    </xf>
    <xf numFmtId="0" fontId="1" fillId="2" borderId="19" xfId="0" applyFont="1" applyFill="1" applyBorder="1" applyAlignment="1">
      <alignment horizontal="center" vertical="center" wrapText="1"/>
    </xf>
    <xf numFmtId="0" fontId="12" fillId="13" borderId="0" xfId="0" applyFont="1" applyFill="1" applyAlignment="1">
      <alignment wrapText="1"/>
    </xf>
    <xf numFmtId="0" fontId="12" fillId="13" borderId="0" xfId="0" applyFont="1" applyFill="1" applyAlignment="1">
      <alignment vertical="top" wrapText="1"/>
    </xf>
    <xf numFmtId="0" fontId="2" fillId="10" borderId="5" xfId="0" applyFont="1" applyFill="1" applyBorder="1" applyAlignment="1" applyProtection="1">
      <alignment horizontal="center" vertical="center" wrapText="1"/>
    </xf>
    <xf numFmtId="0" fontId="2" fillId="10" borderId="5"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1" fillId="5" borderId="18" xfId="0" applyFont="1" applyFill="1" applyBorder="1" applyAlignment="1" applyProtection="1">
      <alignment horizontal="left" vertical="center" wrapText="1"/>
    </xf>
    <xf numFmtId="0" fontId="1" fillId="5" borderId="19"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wrapText="1"/>
    </xf>
    <xf numFmtId="0" fontId="0" fillId="0" borderId="4" xfId="0" applyBorder="1" applyAlignment="1" applyProtection="1">
      <alignment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0" fillId="0" borderId="19" xfId="0" applyBorder="1" applyAlignment="1">
      <alignment horizontal="left" vertical="center" wrapText="1"/>
    </xf>
    <xf numFmtId="0" fontId="1" fillId="5" borderId="18"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1" fillId="5" borderId="0" xfId="0" applyFont="1" applyFill="1" applyAlignment="1" applyProtection="1">
      <alignment horizontal="left"/>
    </xf>
    <xf numFmtId="0" fontId="2" fillId="5" borderId="0" xfId="0" applyFont="1" applyFill="1" applyProtection="1"/>
    <xf numFmtId="0" fontId="2" fillId="3" borderId="0" xfId="0" applyFont="1" applyFill="1" applyAlignment="1" applyProtection="1">
      <alignment horizontal="left"/>
      <protection locked="0"/>
    </xf>
  </cellXfs>
  <cellStyles count="1">
    <cellStyle name="Standard" xfId="0" builtinId="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EAEA"/>
      <color rgb="FFEFF4FB"/>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15</xdr:col>
      <xdr:colOff>421820</xdr:colOff>
      <xdr:row>70</xdr:row>
      <xdr:rowOff>97427</xdr:rowOff>
    </xdr:to>
    <xdr:pic>
      <xdr:nvPicPr>
        <xdr:cNvPr id="4" name="Grafik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srcRect l="19438" t="24788" r="20087" b="20427"/>
        <a:stretch/>
      </xdr:blipFill>
      <xdr:spPr bwMode="auto">
        <a:xfrm>
          <a:off x="0" y="15444107"/>
          <a:ext cx="15825106" cy="868135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fL-SV-KL01.stmlf.bayern.de\Daten\KErn\KErn-Wissenstransfer\2_GV\KSV\03_Gemeinsame%20Projekte\Coaching%20KSV\Speiseplan-Workshop\&#220;berarbeitung%20Speiseplan-Check%202018\180406_Speiseplan-Check_MV_Lo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peiseplan-Check MV"/>
      <sheetName val="Beispiel"/>
      <sheetName val="Tabelle2"/>
    </sheetNames>
    <sheetDataSet>
      <sheetData sheetId="0"/>
      <sheetData sheetId="1" refreshError="1"/>
      <sheetData sheetId="2" refreshError="1"/>
      <sheetData sheetId="3">
        <row r="4">
          <cell r="E4">
            <v>1</v>
          </cell>
        </row>
        <row r="5">
          <cell r="E5">
            <v>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zoomScale="55" zoomScaleNormal="55" zoomScalePageLayoutView="60" workbookViewId="0">
      <pane xSplit="2" ySplit="10" topLeftCell="C11" activePane="bottomRight" state="frozen"/>
      <selection pane="topRight" activeCell="C1" sqref="C1"/>
      <selection pane="bottomLeft" activeCell="A11" sqref="A11"/>
      <selection pane="bottomRight" activeCell="P4" sqref="P4:V4"/>
    </sheetView>
  </sheetViews>
  <sheetFormatPr baseColWidth="10" defaultColWidth="11.44140625" defaultRowHeight="15.6" x14ac:dyDescent="0.3"/>
  <cols>
    <col min="1" max="1" width="24.33203125" style="47" customWidth="1"/>
    <col min="2" max="2" width="45.5546875" style="47" bestFit="1" customWidth="1"/>
    <col min="3" max="3" width="12.5546875" style="47" customWidth="1"/>
    <col min="4" max="9" width="12.44140625" style="47" customWidth="1"/>
    <col min="10" max="11" width="12.5546875" style="47" customWidth="1"/>
    <col min="12" max="12" width="12.44140625" style="47" customWidth="1"/>
    <col min="13" max="13" width="12.5546875" style="47" customWidth="1"/>
    <col min="14" max="17" width="12.44140625" style="47" customWidth="1"/>
    <col min="18" max="19" width="12.5546875" style="47" customWidth="1"/>
    <col min="20" max="22" width="12.44140625" style="47" customWidth="1"/>
    <col min="23" max="23" width="12.88671875" style="47" customWidth="1"/>
    <col min="24" max="24" width="13.6640625" style="47" customWidth="1"/>
    <col min="25" max="25" width="17.44140625" style="47" customWidth="1"/>
    <col min="26" max="26" width="69.6640625" style="47" bestFit="1" customWidth="1"/>
    <col min="27" max="16384" width="11.44140625" style="47"/>
  </cols>
  <sheetData>
    <row r="1" spans="1:26" x14ac:dyDescent="0.3">
      <c r="A1" s="48" t="s">
        <v>74</v>
      </c>
      <c r="B1" s="49"/>
      <c r="C1" s="49"/>
      <c r="D1" s="49"/>
      <c r="E1" s="49"/>
      <c r="F1" s="49"/>
      <c r="G1" s="49"/>
      <c r="H1" s="49"/>
      <c r="I1" s="49"/>
      <c r="J1" s="49"/>
      <c r="K1" s="49"/>
      <c r="L1" s="49"/>
      <c r="M1" s="49"/>
      <c r="N1" s="49"/>
      <c r="O1" s="49"/>
      <c r="P1" s="49"/>
      <c r="Q1" s="49"/>
      <c r="R1" s="49"/>
      <c r="S1" s="49"/>
      <c r="T1" s="49"/>
      <c r="U1" s="49"/>
      <c r="V1" s="49"/>
      <c r="W1" s="49"/>
      <c r="X1" s="49"/>
      <c r="Y1" s="49"/>
      <c r="Z1" s="49"/>
    </row>
    <row r="2" spans="1:26" x14ac:dyDescent="0.3">
      <c r="A2" s="49" t="s">
        <v>112</v>
      </c>
      <c r="B2" s="49"/>
      <c r="C2" s="49"/>
      <c r="D2" s="49"/>
      <c r="E2" s="49"/>
      <c r="F2" s="49"/>
      <c r="G2" s="49"/>
      <c r="H2" s="49"/>
      <c r="I2" s="49"/>
      <c r="J2" s="49"/>
      <c r="K2" s="49"/>
      <c r="L2" s="49"/>
      <c r="M2" s="49"/>
      <c r="N2" s="49"/>
      <c r="O2" s="49"/>
      <c r="P2" s="49"/>
      <c r="Q2" s="49"/>
      <c r="R2" s="49"/>
      <c r="S2" s="49"/>
      <c r="T2" s="49"/>
      <c r="U2" s="49"/>
      <c r="V2" s="49"/>
      <c r="W2" s="49"/>
      <c r="X2" s="49"/>
      <c r="Y2" s="49"/>
      <c r="Z2" s="49"/>
    </row>
    <row r="3" spans="1:26" x14ac:dyDescent="0.3">
      <c r="A3" s="49"/>
      <c r="B3" s="49"/>
      <c r="C3" s="49"/>
      <c r="D3" s="49"/>
      <c r="E3" s="49"/>
      <c r="F3" s="49"/>
      <c r="G3" s="49"/>
      <c r="H3" s="49"/>
      <c r="I3" s="49"/>
      <c r="J3" s="49"/>
      <c r="K3" s="49"/>
      <c r="L3" s="49"/>
      <c r="M3" s="49"/>
      <c r="N3" s="49"/>
      <c r="O3" s="49"/>
      <c r="P3" s="49"/>
      <c r="Q3" s="49"/>
      <c r="R3" s="49"/>
      <c r="S3" s="49"/>
      <c r="T3" s="49"/>
      <c r="U3" s="49"/>
      <c r="V3" s="49"/>
      <c r="W3" s="49"/>
      <c r="X3" s="49"/>
      <c r="Y3" s="49"/>
      <c r="Z3" s="49"/>
    </row>
    <row r="4" spans="1:26" x14ac:dyDescent="0.3">
      <c r="A4" s="164" t="s">
        <v>0</v>
      </c>
      <c r="B4" s="164"/>
      <c r="C4" s="166"/>
      <c r="D4" s="166"/>
      <c r="E4" s="166"/>
      <c r="F4" s="166"/>
      <c r="G4" s="166"/>
      <c r="H4" s="166"/>
      <c r="I4" s="166"/>
      <c r="J4" s="166"/>
      <c r="K4" s="166"/>
      <c r="L4" s="166"/>
      <c r="M4" s="164" t="s">
        <v>179</v>
      </c>
      <c r="N4" s="164"/>
      <c r="O4" s="164"/>
      <c r="P4" s="166"/>
      <c r="Q4" s="166"/>
      <c r="R4" s="166"/>
      <c r="S4" s="166"/>
      <c r="T4" s="166"/>
      <c r="U4" s="166"/>
      <c r="V4" s="166"/>
      <c r="W4" s="165"/>
      <c r="X4" s="165"/>
      <c r="Y4" s="165"/>
      <c r="Z4" s="165"/>
    </row>
    <row r="5" spans="1:26" x14ac:dyDescent="0.3">
      <c r="A5" s="50" t="s">
        <v>1</v>
      </c>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3">
      <c r="A6" s="51"/>
      <c r="B6" s="51" t="s">
        <v>13</v>
      </c>
      <c r="C6" s="145" t="s">
        <v>2</v>
      </c>
      <c r="D6" s="146"/>
      <c r="E6" s="146"/>
      <c r="F6" s="146"/>
      <c r="G6" s="146"/>
      <c r="H6" s="146"/>
      <c r="I6" s="146"/>
      <c r="J6" s="146"/>
      <c r="K6" s="146"/>
      <c r="L6" s="146"/>
      <c r="M6" s="146"/>
      <c r="N6" s="146"/>
      <c r="O6" s="146"/>
      <c r="P6" s="146"/>
      <c r="Q6" s="146"/>
      <c r="R6" s="146"/>
      <c r="S6" s="147"/>
      <c r="T6" s="147"/>
      <c r="U6" s="147"/>
      <c r="V6" s="148"/>
      <c r="W6" s="51"/>
      <c r="X6" s="51"/>
      <c r="Y6" s="51"/>
      <c r="Z6" s="51"/>
    </row>
    <row r="7" spans="1:26" x14ac:dyDescent="0.3">
      <c r="A7" s="52"/>
      <c r="B7" s="52"/>
      <c r="C7" s="145" t="s">
        <v>14</v>
      </c>
      <c r="D7" s="146"/>
      <c r="E7" s="146"/>
      <c r="F7" s="146"/>
      <c r="G7" s="146"/>
      <c r="H7" s="146"/>
      <c r="I7" s="146"/>
      <c r="J7" s="146"/>
      <c r="K7" s="146"/>
      <c r="L7" s="146"/>
      <c r="M7" s="146"/>
      <c r="N7" s="146"/>
      <c r="O7" s="146"/>
      <c r="P7" s="146"/>
      <c r="Q7" s="146"/>
      <c r="R7" s="146"/>
      <c r="S7" s="147"/>
      <c r="T7" s="147"/>
      <c r="U7" s="147"/>
      <c r="V7" s="148"/>
      <c r="W7" s="51"/>
      <c r="X7" s="51"/>
      <c r="Y7" s="51"/>
      <c r="Z7" s="51"/>
    </row>
    <row r="8" spans="1:26" s="73" customFormat="1" ht="54" customHeight="1" x14ac:dyDescent="0.3">
      <c r="A8" s="53" t="s">
        <v>3</v>
      </c>
      <c r="B8" s="51"/>
      <c r="C8" s="54" t="s">
        <v>15</v>
      </c>
      <c r="D8" s="54" t="s">
        <v>16</v>
      </c>
      <c r="E8" s="54" t="s">
        <v>17</v>
      </c>
      <c r="F8" s="54" t="s">
        <v>18</v>
      </c>
      <c r="G8" s="54" t="s">
        <v>20</v>
      </c>
      <c r="H8" s="54" t="s">
        <v>21</v>
      </c>
      <c r="I8" s="54" t="s">
        <v>22</v>
      </c>
      <c r="J8" s="54" t="s">
        <v>23</v>
      </c>
      <c r="K8" s="54" t="s">
        <v>24</v>
      </c>
      <c r="L8" s="54" t="s">
        <v>25</v>
      </c>
      <c r="M8" s="54" t="s">
        <v>26</v>
      </c>
      <c r="N8" s="54" t="s">
        <v>27</v>
      </c>
      <c r="O8" s="54" t="s">
        <v>28</v>
      </c>
      <c r="P8" s="54" t="s">
        <v>29</v>
      </c>
      <c r="Q8" s="54" t="s">
        <v>30</v>
      </c>
      <c r="R8" s="54" t="s">
        <v>31</v>
      </c>
      <c r="S8" s="54" t="s">
        <v>32</v>
      </c>
      <c r="T8" s="54" t="s">
        <v>33</v>
      </c>
      <c r="U8" s="54" t="s">
        <v>34</v>
      </c>
      <c r="V8" s="54" t="s">
        <v>35</v>
      </c>
      <c r="W8" s="54" t="s">
        <v>4</v>
      </c>
      <c r="X8" s="55" t="s">
        <v>5</v>
      </c>
      <c r="Y8" s="54" t="s">
        <v>36</v>
      </c>
      <c r="Z8" s="54" t="s">
        <v>40</v>
      </c>
    </row>
    <row r="9" spans="1:26" s="75" customFormat="1" ht="206.25" customHeight="1" thickBot="1" x14ac:dyDescent="0.35">
      <c r="A9" s="71" t="s">
        <v>19</v>
      </c>
      <c r="B9" s="72"/>
      <c r="C9" s="74"/>
      <c r="D9" s="74"/>
      <c r="E9" s="74"/>
      <c r="F9" s="74"/>
      <c r="G9" s="74"/>
      <c r="H9" s="74"/>
      <c r="I9" s="74"/>
      <c r="J9" s="74"/>
      <c r="K9" s="74"/>
      <c r="L9" s="74"/>
      <c r="M9" s="74"/>
      <c r="N9" s="74"/>
      <c r="O9" s="74"/>
      <c r="P9" s="74"/>
      <c r="Q9" s="74"/>
      <c r="R9" s="74"/>
      <c r="S9" s="74"/>
      <c r="T9" s="74"/>
      <c r="U9" s="74"/>
      <c r="V9" s="74"/>
      <c r="W9" s="94"/>
      <c r="X9" s="138" t="str">
        <f>COUNTIF(X11:X24, "erfüllt")&amp;" von 13 Kriterien erfüllt (entspricht " &amp; ROUND((COUNTIF(X11:X24, "erfüllt")/13)*100, 1) &amp; "%)"</f>
        <v>4 von 13 Kriterien erfüllt (entspricht 30,8%)</v>
      </c>
      <c r="Y9" s="138" t="str">
        <f>IF(COUNTIF(X11:X30, "erfüllt")&gt;=8,"Sie haben mindestens 60% der Kriterien erfüllt.",IF(COUNTIF(X11:X30, "erfüllt")&lt;=6,"Es müssen noch mindestens " &amp; 8-COUNTIF(X11:X30, "erfüllt") &amp; " Kriterien erfüllt werden, um einen Erfüllungsrad von 60 % zu erreichen.",IF(COUNTIF(X11:X30,"erfüllt")=7,"Es muss noch mindestens " &amp; 8-COUNTIF(X11:X30, "erfüllt") &amp; " Kriterium erfüllt werden, um einen Erfüllungsgrad von 60 % zu erreichen.")))</f>
        <v>Es müssen noch mindestens 4 Kriterien erfüllt werden, um einen Erfüllungsrad von 60 % zu erreichen.</v>
      </c>
      <c r="Z9" s="94"/>
    </row>
    <row r="10" spans="1:26" s="76" customFormat="1" ht="16.5" customHeight="1" thickBot="1" x14ac:dyDescent="0.35">
      <c r="A10" s="142" t="s">
        <v>38</v>
      </c>
      <c r="B10" s="151"/>
      <c r="C10" s="151"/>
      <c r="D10" s="151"/>
      <c r="E10" s="151"/>
      <c r="F10" s="151"/>
      <c r="G10" s="151"/>
      <c r="H10" s="151"/>
      <c r="I10" s="151"/>
      <c r="J10" s="151"/>
      <c r="K10" s="151"/>
      <c r="L10" s="151"/>
      <c r="M10" s="151"/>
      <c r="N10" s="151"/>
      <c r="O10" s="151"/>
      <c r="P10" s="151"/>
      <c r="Q10" s="151"/>
      <c r="R10" s="151"/>
      <c r="S10" s="151"/>
      <c r="T10" s="151"/>
      <c r="U10" s="151"/>
      <c r="V10" s="151"/>
      <c r="W10" s="134">
        <f>COUNTA(C9:V9)</f>
        <v>0</v>
      </c>
      <c r="X10" s="80"/>
      <c r="Y10" s="80"/>
      <c r="Z10" s="81"/>
    </row>
    <row r="11" spans="1:26" ht="54.75" customHeight="1" x14ac:dyDescent="0.3">
      <c r="A11" s="140" t="s">
        <v>7</v>
      </c>
      <c r="B11" s="67" t="s">
        <v>115</v>
      </c>
      <c r="C11" s="78"/>
      <c r="D11" s="78"/>
      <c r="E11" s="78"/>
      <c r="F11" s="78"/>
      <c r="G11" s="78"/>
      <c r="H11" s="78"/>
      <c r="I11" s="78"/>
      <c r="J11" s="78"/>
      <c r="K11" s="78"/>
      <c r="L11" s="78"/>
      <c r="M11" s="78"/>
      <c r="N11" s="78"/>
      <c r="O11" s="78"/>
      <c r="P11" s="78"/>
      <c r="Q11" s="78"/>
      <c r="R11" s="78"/>
      <c r="S11" s="78"/>
      <c r="T11" s="78"/>
      <c r="U11" s="78"/>
      <c r="V11" s="78"/>
      <c r="W11" s="95">
        <f>SUM(C11:V11)</f>
        <v>0</v>
      </c>
      <c r="X11" s="56" t="str">
        <f>IF(W11&lt;20,"nicht erfüllt","erfüllt")</f>
        <v>nicht erfüllt</v>
      </c>
      <c r="Y11" s="82">
        <f>IF(W11&gt;20,"0",20-W11)</f>
        <v>20</v>
      </c>
      <c r="Z11" s="57" t="str">
        <f>IF(W11&lt;20,"Kartoffeln,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12" spans="1:26" ht="54.75" customHeight="1" x14ac:dyDescent="0.3">
      <c r="A12" s="149"/>
      <c r="B12" s="68" t="s">
        <v>9</v>
      </c>
      <c r="C12" s="91"/>
      <c r="D12" s="91"/>
      <c r="E12" s="91"/>
      <c r="F12" s="91"/>
      <c r="G12" s="91"/>
      <c r="H12" s="91"/>
      <c r="I12" s="91"/>
      <c r="J12" s="91"/>
      <c r="K12" s="91"/>
      <c r="L12" s="91"/>
      <c r="M12" s="91"/>
      <c r="N12" s="91"/>
      <c r="O12" s="91"/>
      <c r="P12" s="91"/>
      <c r="Q12" s="91"/>
      <c r="R12" s="91"/>
      <c r="S12" s="91"/>
      <c r="T12" s="91"/>
      <c r="U12" s="91"/>
      <c r="V12" s="91"/>
      <c r="W12" s="96">
        <f t="shared" ref="W12:W20" si="0">SUM(C12:V12)</f>
        <v>0</v>
      </c>
      <c r="X12" s="54" t="str">
        <f>IF(W12&lt;4,"nicht erfüllt","erfüllt")</f>
        <v>nicht erfüllt</v>
      </c>
      <c r="Y12" s="83">
        <f>IF(W12&gt;4,"0",4-W12)</f>
        <v>4</v>
      </c>
      <c r="Z12" s="58" t="str">
        <f>IF(W12&lt;4,"Ihr Speiseplan enthält zu wenig Vollkornprodukte. Diese liefern wertvolle Ballaststoffe und sollten deshalb regelmäßig auf dem Speiseplan stehen. ","Sie erfüllen die Kriterien der DGE.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13" spans="1:26" ht="54.75" customHeight="1" thickBot="1" x14ac:dyDescent="0.35">
      <c r="A13" s="150"/>
      <c r="B13" s="69" t="s">
        <v>8</v>
      </c>
      <c r="C13" s="92"/>
      <c r="D13" s="92"/>
      <c r="E13" s="92"/>
      <c r="F13" s="92"/>
      <c r="G13" s="92"/>
      <c r="H13" s="92"/>
      <c r="I13" s="92"/>
      <c r="J13" s="92"/>
      <c r="K13" s="92"/>
      <c r="L13" s="92"/>
      <c r="M13" s="92"/>
      <c r="N13" s="92"/>
      <c r="O13" s="92"/>
      <c r="P13" s="92"/>
      <c r="Q13" s="92"/>
      <c r="R13" s="92"/>
      <c r="S13" s="92"/>
      <c r="T13" s="92"/>
      <c r="U13" s="92"/>
      <c r="V13" s="92"/>
      <c r="W13" s="97">
        <f t="shared" si="0"/>
        <v>0</v>
      </c>
      <c r="X13" s="59" t="str">
        <f>IF(W13&gt;4,"nicht erfüllt","erfüllt")</f>
        <v>erfüllt</v>
      </c>
      <c r="Y13" s="84" t="str">
        <f>IF(W13&lt;4,"0",4-W13)</f>
        <v>0</v>
      </c>
      <c r="Z13" s="60" t="str">
        <f>IF(W13&gt;4,"Kartoffelerzeugnisse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14" spans="1:26" ht="54.75" customHeight="1" x14ac:dyDescent="0.3">
      <c r="A14" s="140" t="s">
        <v>39</v>
      </c>
      <c r="B14" s="67" t="s">
        <v>116</v>
      </c>
      <c r="C14" s="78"/>
      <c r="D14" s="78"/>
      <c r="E14" s="78"/>
      <c r="F14" s="78"/>
      <c r="G14" s="78"/>
      <c r="H14" s="78"/>
      <c r="I14" s="78"/>
      <c r="J14" s="78"/>
      <c r="K14" s="78"/>
      <c r="L14" s="78"/>
      <c r="M14" s="78"/>
      <c r="N14" s="78"/>
      <c r="O14" s="78"/>
      <c r="P14" s="78"/>
      <c r="Q14" s="78"/>
      <c r="R14" s="78"/>
      <c r="S14" s="78"/>
      <c r="T14" s="78"/>
      <c r="U14" s="78"/>
      <c r="V14" s="78"/>
      <c r="W14" s="95">
        <f t="shared" si="0"/>
        <v>0</v>
      </c>
      <c r="X14" s="56" t="str">
        <f>IF(W14&lt;20,"nicht erfüllt","erfüllt")</f>
        <v>nicht erfüllt</v>
      </c>
      <c r="Y14" s="82">
        <f>IF(W14&gt;20,"0",20-W14)</f>
        <v>20</v>
      </c>
      <c r="Z14" s="57" t="str">
        <f>IF(W14&lt;20,"Gemüse sollte täglich auf dem Speiseplan stehen, da es wertvolle Vitamine, Mineralstoffe liefert und wenig Kalorien enthält ","Sie bieten ausreichend Gemüse auf Ihrem Speiseplan an. Achten Sie auf fettarme und nährstofferhaltende Garmethoden. ")</f>
        <v xml:space="preserve">Gemüse sollte täglich auf dem Speiseplan stehen, da es wertvolle Vitamine, Mineralstoffe liefert und wenig Kalorien enthält </v>
      </c>
    </row>
    <row r="15" spans="1:26" ht="54" customHeight="1" x14ac:dyDescent="0.3">
      <c r="A15" s="149"/>
      <c r="B15" s="68" t="s">
        <v>174</v>
      </c>
      <c r="C15" s="91"/>
      <c r="D15" s="91"/>
      <c r="E15" s="91"/>
      <c r="F15" s="91"/>
      <c r="G15" s="91"/>
      <c r="H15" s="91"/>
      <c r="I15" s="91"/>
      <c r="J15" s="91"/>
      <c r="K15" s="91"/>
      <c r="L15" s="91"/>
      <c r="M15" s="91"/>
      <c r="N15" s="91"/>
      <c r="O15" s="91"/>
      <c r="P15" s="91"/>
      <c r="Q15" s="91"/>
      <c r="R15" s="91"/>
      <c r="S15" s="91"/>
      <c r="T15" s="91"/>
      <c r="U15" s="91"/>
      <c r="V15" s="91"/>
      <c r="W15" s="96">
        <f t="shared" si="0"/>
        <v>0</v>
      </c>
      <c r="X15" s="54" t="str">
        <f>IF(W15&lt;8,"nicht erfüllt","erfüllt")</f>
        <v>nicht erfüllt</v>
      </c>
      <c r="Y15" s="83">
        <f>IF(W15&gt;8,"0",8-W15)</f>
        <v>8</v>
      </c>
      <c r="Z15" s="54" t="str">
        <f>IF(W15&lt;8,"Ihr Speiseplan enthält noch zu wenig Rohkost. Besonders in roher Form bleiben die Vitamine erhalten.","Sie bieten ausreichend Rohkost und Salat an und erfüllen somit die Empfehlungen der DGE. ")</f>
        <v>Ihr Speiseplan enthält noch zu wenig Rohkost. Besonders in roher Form bleiben die Vitamine erhalten.</v>
      </c>
    </row>
    <row r="16" spans="1:26" ht="54" customHeight="1" thickBot="1" x14ac:dyDescent="0.35">
      <c r="A16" s="141"/>
      <c r="B16" s="70" t="s">
        <v>50</v>
      </c>
      <c r="C16" s="93"/>
      <c r="D16" s="93"/>
      <c r="E16" s="93"/>
      <c r="F16" s="93"/>
      <c r="G16" s="93"/>
      <c r="H16" s="93"/>
      <c r="I16" s="93"/>
      <c r="J16" s="93"/>
      <c r="K16" s="93"/>
      <c r="L16" s="93"/>
      <c r="M16" s="93"/>
      <c r="N16" s="93"/>
      <c r="O16" s="93"/>
      <c r="P16" s="93"/>
      <c r="Q16" s="93"/>
      <c r="R16" s="93"/>
      <c r="S16" s="93"/>
      <c r="T16" s="93"/>
      <c r="U16" s="93"/>
      <c r="V16" s="93"/>
      <c r="W16" s="98">
        <f>SUM(C16:V16)</f>
        <v>0</v>
      </c>
      <c r="X16" s="61" t="str">
        <f>IF(W16&lt;4,"nicht erfüllt","erfüllt")</f>
        <v>nicht erfüllt</v>
      </c>
      <c r="Y16" s="85">
        <f>IF(W16&gt;4,"0",4-W16)</f>
        <v>4</v>
      </c>
      <c r="Z16" s="62" t="str">
        <f>IF(W16&lt;4,"Ihr Speiseplan enthält zu wenig Hülsenfrüchte. Sie enthalten viele wertvolle Inhaltesstoffe und sind eine gute Eiweißquelle und Fleischalternative .","Sie bieten ausreichend Hülsenfrüchte an und erfüllen somit die Empfehlungen der DGE. ")</f>
        <v>Ihr Speiseplan enthält zu wenig Hülsenfrüchte. Sie enthalten viele wertvolle Inhaltesstoffe und sind eine gute Eiweißquelle und Fleischalternative .</v>
      </c>
    </row>
    <row r="17" spans="1:26" ht="54.75" customHeight="1" x14ac:dyDescent="0.3">
      <c r="A17" s="140" t="s">
        <v>10</v>
      </c>
      <c r="B17" s="67" t="s">
        <v>41</v>
      </c>
      <c r="C17" s="78"/>
      <c r="D17" s="78"/>
      <c r="E17" s="78"/>
      <c r="F17" s="78"/>
      <c r="G17" s="78"/>
      <c r="H17" s="78"/>
      <c r="I17" s="78"/>
      <c r="J17" s="78"/>
      <c r="K17" s="78"/>
      <c r="L17" s="78"/>
      <c r="M17" s="78"/>
      <c r="N17" s="78"/>
      <c r="O17" s="78"/>
      <c r="P17" s="78"/>
      <c r="Q17" s="78"/>
      <c r="R17" s="78"/>
      <c r="S17" s="78"/>
      <c r="T17" s="78"/>
      <c r="U17" s="78"/>
      <c r="V17" s="78"/>
      <c r="W17" s="95">
        <f t="shared" si="0"/>
        <v>0</v>
      </c>
      <c r="X17" s="56" t="str">
        <f>IF(W17&lt;8,"nicht erfüllt","erfüllt")</f>
        <v>nicht erfüllt</v>
      </c>
      <c r="Y17" s="82">
        <f>IF(W17&gt;8,"0",8-W17)</f>
        <v>8</v>
      </c>
      <c r="Z17" s="57" t="str">
        <f>IF(W17&lt;8,"Obst liefert Vitamine und Ballastoffe bei gleichzeitig wenig Kalorien und sollte mindestens 8x in 20 Verpflegungstagen angeboten werden. ","Sie bieten ausreichend Obst an. Achten Sie auf das Angebot von frischem Obst und vermeiden Sie Konserven mit Zuckerzusatz.")</f>
        <v xml:space="preserve">Obst liefert Vitamine und Ballastoffe bei gleichzeitig wenig Kalorien und sollte mindestens 8x in 20 Verpflegungstagen angeboten werden. </v>
      </c>
    </row>
    <row r="18" spans="1:26" ht="54.75" customHeight="1" thickBot="1" x14ac:dyDescent="0.35">
      <c r="A18" s="141"/>
      <c r="B18" s="70" t="s">
        <v>117</v>
      </c>
      <c r="C18" s="124"/>
      <c r="D18" s="124"/>
      <c r="E18" s="124"/>
      <c r="F18" s="124"/>
      <c r="G18" s="124"/>
      <c r="H18" s="124"/>
      <c r="I18" s="124"/>
      <c r="J18" s="124"/>
      <c r="K18" s="124"/>
      <c r="L18" s="124"/>
      <c r="M18" s="124"/>
      <c r="N18" s="124"/>
      <c r="O18" s="124"/>
      <c r="P18" s="124"/>
      <c r="Q18" s="124"/>
      <c r="R18" s="124"/>
      <c r="S18" s="124"/>
      <c r="T18" s="124"/>
      <c r="U18" s="124"/>
      <c r="V18" s="124"/>
      <c r="W18" s="98">
        <f>SUM(C18:V18)</f>
        <v>0</v>
      </c>
      <c r="X18" s="61" t="str">
        <f>IF(W18&lt;4,"nicht erfüllt","erfüllt")</f>
        <v>nicht erfüllt</v>
      </c>
      <c r="Y18" s="85">
        <f>IF(W18&gt;4,"0",4-W18)</f>
        <v>4</v>
      </c>
      <c r="Z18" s="125" t="str">
        <f>IF(W18&lt;4,"Ihrem Speiseplan mangelt es an Stückobst. Eine (Kinder-) Handvoll ungesalzener Nüsse oder Ölsaaten können eine Portion Obst am Tag ersetzen .","Sie bieten ausreichend Stückobst an und erfüllen somit die Empfehlungen der DGE. ")</f>
        <v>Ihrem Speiseplan mangelt es an Stückobst. Eine (Kinder-) Handvoll ungesalzener Nüsse oder Ölsaaten können eine Portion Obst am Tag ersetzen .</v>
      </c>
    </row>
    <row r="19" spans="1:26" ht="54.75" customHeight="1" thickBot="1" x14ac:dyDescent="0.35">
      <c r="A19" s="65" t="s">
        <v>11</v>
      </c>
      <c r="B19" s="66" t="s">
        <v>88</v>
      </c>
      <c r="C19" s="79"/>
      <c r="D19" s="79"/>
      <c r="E19" s="79"/>
      <c r="F19" s="79"/>
      <c r="G19" s="79"/>
      <c r="H19" s="79"/>
      <c r="I19" s="79"/>
      <c r="J19" s="79"/>
      <c r="K19" s="79"/>
      <c r="L19" s="79"/>
      <c r="M19" s="79"/>
      <c r="N19" s="79"/>
      <c r="O19" s="79"/>
      <c r="P19" s="79"/>
      <c r="Q19" s="79"/>
      <c r="R19" s="79"/>
      <c r="S19" s="79"/>
      <c r="T19" s="79"/>
      <c r="U19" s="79"/>
      <c r="V19" s="79"/>
      <c r="W19" s="99">
        <f t="shared" si="0"/>
        <v>0</v>
      </c>
      <c r="X19" s="63" t="str">
        <f>IF(W19&lt;8,"nicht erfüllt","erfüllt")</f>
        <v>nicht erfüllt</v>
      </c>
      <c r="Y19" s="86">
        <f>IF(W19&gt;8,"0",8-W19)</f>
        <v>8</v>
      </c>
      <c r="Z19" s="64" t="str">
        <f>IF(W19&lt;8," Als ideale Calcium- und Eiweißlieferanten sollten Milch und Milchprodukte 8x in 20 Verpflegungstagen angeboten werden. ","Sie bieten ausreichend Milch und Milchprodukte an. Diese Lebensmittel liefern viel Calcium und gehören zu einer ausgewogenen Ernährung dazu. ")</f>
        <v xml:space="preserve"> Als ideale Calcium- und Eiweißlieferanten sollten Milch und Milchprodukte 8x in 20 Verpflegungstagen angeboten werden. </v>
      </c>
    </row>
    <row r="20" spans="1:26" s="77" customFormat="1" ht="54.6" customHeight="1" thickBot="1" x14ac:dyDescent="0.35">
      <c r="A20" s="65" t="s">
        <v>113</v>
      </c>
      <c r="B20" s="66" t="s">
        <v>67</v>
      </c>
      <c r="C20" s="79"/>
      <c r="D20" s="79"/>
      <c r="E20" s="79"/>
      <c r="F20" s="79"/>
      <c r="G20" s="79"/>
      <c r="H20" s="79"/>
      <c r="I20" s="79"/>
      <c r="J20" s="79"/>
      <c r="K20" s="79"/>
      <c r="L20" s="79"/>
      <c r="M20" s="79"/>
      <c r="N20" s="79"/>
      <c r="O20" s="79"/>
      <c r="P20" s="79"/>
      <c r="Q20" s="79"/>
      <c r="R20" s="79"/>
      <c r="S20" s="79"/>
      <c r="T20" s="79"/>
      <c r="U20" s="79"/>
      <c r="V20" s="79"/>
      <c r="W20" s="99">
        <f t="shared" si="0"/>
        <v>0</v>
      </c>
      <c r="X20" s="63" t="str">
        <f xml:space="preserve"> IF(W20&lt;20,"nicht erfüllt","erfüllt")</f>
        <v>nicht erfüllt</v>
      </c>
      <c r="Y20" s="86">
        <f xml:space="preserve"> IF(W20&gt;20,"0",20-W20)</f>
        <v>20</v>
      </c>
      <c r="Z20" s="64" t="str">
        <f>IF(O77&lt;20,"Zu jedem Mittagessen gehört ein kalorienfreies Getränk. Geeignet sind Wasser sowie  Früchte- und Kräutertees (je ohne Zucker / Süßungsmittel).","Sie erfüllen die Empfehlung, zu jedem Mittagessen ein kalorienfreies Getränk anzubieten. ")</f>
        <v>Zu jedem Mittagessen gehört ein kalorienfreies Getränk. Geeignet sind Wasser sowie  Früchte- und Kräutertees (je ohne Zucker / Süßungsmittel).</v>
      </c>
    </row>
    <row r="21" spans="1:26" s="76" customFormat="1" ht="16.2" thickBot="1" x14ac:dyDescent="0.35">
      <c r="A21" s="142" t="s">
        <v>51</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4"/>
    </row>
    <row r="22" spans="1:26" ht="63" customHeight="1" thickBot="1" x14ac:dyDescent="0.35">
      <c r="A22" s="65" t="s">
        <v>169</v>
      </c>
      <c r="B22" s="66" t="s">
        <v>52</v>
      </c>
      <c r="C22" s="79"/>
      <c r="D22" s="79"/>
      <c r="E22" s="79"/>
      <c r="F22" s="79"/>
      <c r="G22" s="79"/>
      <c r="H22" s="79"/>
      <c r="I22" s="79"/>
      <c r="J22" s="79"/>
      <c r="K22" s="79"/>
      <c r="L22" s="79"/>
      <c r="M22" s="79"/>
      <c r="N22" s="79"/>
      <c r="O22" s="79"/>
      <c r="P22" s="79"/>
      <c r="Q22" s="79"/>
      <c r="R22" s="79"/>
      <c r="S22" s="79"/>
      <c r="T22" s="79"/>
      <c r="U22" s="79"/>
      <c r="V22" s="79"/>
      <c r="W22" s="99">
        <f>SUM(C22:V22)</f>
        <v>0</v>
      </c>
      <c r="X22" s="63" t="str">
        <f>IF(W22&lt;5,"erfüllt","nicht erfüllt")</f>
        <v>erfüllt</v>
      </c>
      <c r="Y22" s="86" t="str">
        <f>IF(W22&lt;5,"0",4-W22)</f>
        <v>0</v>
      </c>
      <c r="Z22" s="64" t="str">
        <f>IF(W22&lt;5,"Sie erfüllen die Empfehlungen und bieten nur eine geringe Menge industriell hergestellter Fleischersatzprodukte an. ","Der Einsatz von Fleischersatzprodukten  ist nicht notwendig. Bieten Sie selbst zubereitete Fleischalternativen wie Linsenbolognese o.ä. an. ")</f>
        <v xml:space="preserve">Sie erfüllen die Empfehlungen und bieten nur eine geringe Menge industriell hergestellter Fleischersatzprodukte an. </v>
      </c>
    </row>
    <row r="23" spans="1:26" ht="54" customHeight="1" thickBot="1" x14ac:dyDescent="0.35">
      <c r="A23" s="65" t="s">
        <v>114</v>
      </c>
      <c r="B23" s="66" t="s">
        <v>89</v>
      </c>
      <c r="C23" s="79"/>
      <c r="D23" s="79"/>
      <c r="E23" s="79"/>
      <c r="F23" s="79"/>
      <c r="G23" s="79"/>
      <c r="H23" s="79"/>
      <c r="I23" s="79"/>
      <c r="J23" s="79"/>
      <c r="K23" s="79"/>
      <c r="L23" s="79"/>
      <c r="M23" s="79"/>
      <c r="N23" s="79"/>
      <c r="O23" s="79"/>
      <c r="P23" s="79"/>
      <c r="Q23" s="79"/>
      <c r="R23" s="79"/>
      <c r="S23" s="79"/>
      <c r="T23" s="79"/>
      <c r="U23" s="79"/>
      <c r="V23" s="79"/>
      <c r="W23" s="99">
        <f>SUM(C23:V23)</f>
        <v>0</v>
      </c>
      <c r="X23" s="63" t="str">
        <f>IF(W23&lt;5,"erfüllt","nicht erfüllt")</f>
        <v>erfüllt</v>
      </c>
      <c r="Y23" s="113" t="str">
        <f>IF(W23&lt;5,"0",4-W23)</f>
        <v>0</v>
      </c>
      <c r="Z23" s="109" t="str">
        <f>IF(W23&lt;5,"Sie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4" spans="1:26" ht="54.75" customHeight="1" x14ac:dyDescent="0.3">
      <c r="A24" s="140" t="s">
        <v>54</v>
      </c>
      <c r="B24" s="67" t="s">
        <v>55</v>
      </c>
      <c r="C24" s="78"/>
      <c r="D24" s="78"/>
      <c r="E24" s="78"/>
      <c r="F24" s="78"/>
      <c r="G24" s="78"/>
      <c r="H24" s="78"/>
      <c r="I24" s="78"/>
      <c r="J24" s="78"/>
      <c r="K24" s="78"/>
      <c r="L24" s="78"/>
      <c r="M24" s="78"/>
      <c r="N24" s="78"/>
      <c r="O24" s="78"/>
      <c r="P24" s="78"/>
      <c r="Q24" s="78"/>
      <c r="R24" s="78"/>
      <c r="S24" s="78"/>
      <c r="T24" s="78"/>
      <c r="U24" s="78"/>
      <c r="V24" s="78"/>
      <c r="W24" s="95">
        <f>SUM(C24:V24)</f>
        <v>0</v>
      </c>
      <c r="X24" s="121" t="str">
        <f>IF(W24&lt;3,"erfüllt","nicht erfüllt")</f>
        <v>erfüllt</v>
      </c>
      <c r="Y24" s="120" t="str">
        <f>IF(W24&lt;3,"0",2-W24)</f>
        <v>0</v>
      </c>
      <c r="Z24" s="117" t="str">
        <f>IF(W24&lt;3,"Ihr Speiseplan enthält nur eine geringe Menge an süßen Hauptgerichten und erfüllt somit die Empfehlungen. ","Ihr Speiseplan enthält  zu viele Süßspeisen.")</f>
        <v xml:space="preserve">Ihr Speiseplan enthält nur eine geringe Menge an süßen Hauptgerichten und erfüllt somit die Empfehlungen. </v>
      </c>
    </row>
    <row r="25" spans="1:26" ht="54.75" customHeight="1" thickBot="1" x14ac:dyDescent="0.35">
      <c r="A25" s="141"/>
      <c r="B25" s="115" t="s">
        <v>56</v>
      </c>
      <c r="C25" s="111"/>
      <c r="D25" s="111"/>
      <c r="E25" s="111"/>
      <c r="F25" s="111"/>
      <c r="G25" s="111"/>
      <c r="H25" s="111"/>
      <c r="I25" s="111"/>
      <c r="J25" s="111"/>
      <c r="K25" s="111"/>
      <c r="L25" s="111"/>
      <c r="M25" s="111"/>
      <c r="N25" s="111"/>
      <c r="O25" s="111"/>
      <c r="P25" s="111"/>
      <c r="Q25" s="111"/>
      <c r="R25" s="111"/>
      <c r="S25" s="111"/>
      <c r="T25" s="111"/>
      <c r="U25" s="111"/>
      <c r="V25" s="111"/>
      <c r="W25" s="98">
        <f>SUM(C25:V25)</f>
        <v>0</v>
      </c>
      <c r="X25" s="116"/>
      <c r="Y25" s="118"/>
      <c r="Z25" s="114" t="s">
        <v>57</v>
      </c>
    </row>
    <row r="26" spans="1:26" x14ac:dyDescent="0.3">
      <c r="Z26" s="119"/>
    </row>
    <row r="27" spans="1:26" x14ac:dyDescent="0.3">
      <c r="Z27" s="112"/>
    </row>
  </sheetData>
  <sheetProtection algorithmName="SHA-512" hashValue="cZK5vWcJFH6LR90QiahwKzCuAz9y+jcmJKrCGMD3aWvYNDzSeWCTXDr6GPk7nVi7I9QTuohVcexd3hUxYRCniw==" saltValue="Ol8BWQF6dKEoypKic9zfxw==" spinCount="100000" sheet="1" objects="1" scenarios="1"/>
  <mergeCells count="12">
    <mergeCell ref="A4:B4"/>
    <mergeCell ref="C4:L4"/>
    <mergeCell ref="M4:O4"/>
    <mergeCell ref="P4:V4"/>
    <mergeCell ref="A24:A25"/>
    <mergeCell ref="A21:Z21"/>
    <mergeCell ref="C7:V7"/>
    <mergeCell ref="C6:V6"/>
    <mergeCell ref="A11:A13"/>
    <mergeCell ref="A14:A16"/>
    <mergeCell ref="A17:A18"/>
    <mergeCell ref="A10:V10"/>
  </mergeCells>
  <conditionalFormatting sqref="X19 X22">
    <cfRule type="containsText" dxfId="47" priority="27" operator="containsText" text="nicht erfüllt">
      <formula>NOT(ISERROR(SEARCH("nicht erfüllt",X19)))</formula>
    </cfRule>
    <cfRule type="containsText" dxfId="46" priority="28" operator="containsText" text="erfüllt">
      <formula>NOT(ISERROR(SEARCH("erfüllt",X19)))</formula>
    </cfRule>
  </conditionalFormatting>
  <conditionalFormatting sqref="X23">
    <cfRule type="containsText" dxfId="45" priority="23" operator="containsText" text="nicht erfüllt">
      <formula>NOT(ISERROR(SEARCH("nicht erfüllt",X23)))</formula>
    </cfRule>
    <cfRule type="containsText" dxfId="44" priority="24" operator="containsText" text="nicht erfüllt">
      <formula>NOT(ISERROR(SEARCH("nicht erfüllt",X23)))</formula>
    </cfRule>
    <cfRule type="containsText" dxfId="43" priority="25" operator="containsText" text="nicht erfüllt">
      <formula>NOT(ISERROR(SEARCH("nicht erfüllt",X23)))</formula>
    </cfRule>
    <cfRule type="containsText" dxfId="42" priority="26" operator="containsText" text="erfüllt">
      <formula>NOT(ISERROR(SEARCH("erfüllt",X23)))</formula>
    </cfRule>
  </conditionalFormatting>
  <conditionalFormatting sqref="X11">
    <cfRule type="containsText" dxfId="41" priority="21" operator="containsText" text="nicht erfüllt">
      <formula>NOT(ISERROR(SEARCH("nicht erfüllt",X11)))</formula>
    </cfRule>
    <cfRule type="containsText" dxfId="40" priority="22" operator="containsText" text="erfüllt">
      <formula>NOT(ISERROR(SEARCH("erfüllt",X11)))</formula>
    </cfRule>
  </conditionalFormatting>
  <conditionalFormatting sqref="X12">
    <cfRule type="containsText" dxfId="39" priority="19" operator="containsText" text="nicht erfüllt">
      <formula>NOT(ISERROR(SEARCH("nicht erfüllt",X12)))</formula>
    </cfRule>
    <cfRule type="containsText" dxfId="38" priority="20" operator="containsText" text="erfüllt">
      <formula>NOT(ISERROR(SEARCH("erfüllt",X12)))</formula>
    </cfRule>
  </conditionalFormatting>
  <conditionalFormatting sqref="X13">
    <cfRule type="containsText" dxfId="37" priority="17" operator="containsText" text="nicht erfüllt">
      <formula>NOT(ISERROR(SEARCH("nicht erfüllt",X13)))</formula>
    </cfRule>
    <cfRule type="containsText" dxfId="36" priority="18" operator="containsText" text="erfüllt">
      <formula>NOT(ISERROR(SEARCH("erfüllt",X13)))</formula>
    </cfRule>
  </conditionalFormatting>
  <conditionalFormatting sqref="X14">
    <cfRule type="containsText" dxfId="35" priority="15" operator="containsText" text="nicht erfüllt">
      <formula>NOT(ISERROR(SEARCH("nicht erfüllt",X14)))</formula>
    </cfRule>
    <cfRule type="containsText" dxfId="34" priority="16" operator="containsText" text="erfüllt">
      <formula>NOT(ISERROR(SEARCH("erfüllt",X14)))</formula>
    </cfRule>
  </conditionalFormatting>
  <conditionalFormatting sqref="X15:X16">
    <cfRule type="containsText" dxfId="33" priority="13" operator="containsText" text="nicht erfüllt">
      <formula>NOT(ISERROR(SEARCH("nicht erfüllt",X15)))</formula>
    </cfRule>
    <cfRule type="containsText" dxfId="32" priority="14" operator="containsText" text="erfüllt">
      <formula>NOT(ISERROR(SEARCH("erfüllt",X15)))</formula>
    </cfRule>
  </conditionalFormatting>
  <conditionalFormatting sqref="X17:X18">
    <cfRule type="containsText" dxfId="31" priority="11" operator="containsText" text="nicht erfüllt">
      <formula>NOT(ISERROR(SEARCH("nicht erfüllt",X17)))</formula>
    </cfRule>
    <cfRule type="containsText" dxfId="30" priority="12" operator="containsText" text="erfüllt">
      <formula>NOT(ISERROR(SEARCH("erfüllt",X17)))</formula>
    </cfRule>
  </conditionalFormatting>
  <conditionalFormatting sqref="X20">
    <cfRule type="containsText" dxfId="29" priority="7" operator="containsText" text="nicht erfüllt">
      <formula>NOT(ISERROR(SEARCH("nicht erfüllt",X20)))</formula>
    </cfRule>
    <cfRule type="containsText" dxfId="28" priority="8" operator="containsText" text="erfüllt">
      <formula>NOT(ISERROR(SEARCH("erfüllt",X20)))</formula>
    </cfRule>
  </conditionalFormatting>
  <conditionalFormatting sqref="X27 X29">
    <cfRule type="containsText" dxfId="27" priority="5" operator="containsText" text="nicht erfüllt">
      <formula>NOT(ISERROR(SEARCH("nicht erfüllt",X27)))</formula>
    </cfRule>
    <cfRule type="containsText" dxfId="26" priority="6" operator="containsText" text="erfüllt">
      <formula>NOT(ISERROR(SEARCH("erfüllt",X27)))</formula>
    </cfRule>
  </conditionalFormatting>
  <conditionalFormatting sqref="X24">
    <cfRule type="containsText" dxfId="25" priority="3" operator="containsText" text="nicht erfüllt">
      <formula>NOT(ISERROR(SEARCH("nicht erfüllt",X24)))</formula>
    </cfRule>
    <cfRule type="containsText" dxfId="24" priority="4" operator="containsText" text="erfüllt">
      <formula>NOT(ISERROR(SEARCH("erfüllt",X24)))</formula>
    </cfRule>
  </conditionalFormatting>
  <conditionalFormatting sqref="X25">
    <cfRule type="containsText" dxfId="23" priority="1" operator="containsText" text="nicht erfüllt">
      <formula>NOT(ISERROR(SEARCH("nicht erfüllt",X25)))</formula>
    </cfRule>
    <cfRule type="containsText" dxfId="22" priority="2" operator="containsText" text="erfüllt">
      <formula>NOT(ISERROR(SEARCH("erfüllt",X25)))</formula>
    </cfRule>
  </conditionalFormatting>
  <dataValidations count="1">
    <dataValidation type="list" allowBlank="1" showInputMessage="1" showErrorMessage="1" error="Bitte wählen Sie 0 oder 1." prompt="Bitte wählen Sie 0 oder 1." sqref="C11:V20 C22:V25" xr:uid="{00000000-0002-0000-0000-000000000000}">
      <formula1>Auswahl</formula1>
    </dataValidation>
  </dataValidations>
  <pageMargins left="0.23622047244094491" right="0.23622047244094491" top="0.74803149606299213" bottom="0.74803149606299213" header="0.31496062992125984" footer="0.31496062992125984"/>
  <pageSetup paperSize="8" scale="49" orientation="landscape" r:id="rId1"/>
  <headerFooter>
    <oddHeader>&amp;R&amp;G</oddHeader>
    <oddFooter xml:space="preserve">&amp;CStand: Dezember 2022
&amp;R&amp;10Fachstelle Kita- und Schulverpflegung Bayern am Kompetenzzentrum für Ernährung
Hofer Straße 20  95326 Kulmbach
www.kita-schulverpflegung.bayern.de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1"/>
  <sheetViews>
    <sheetView zoomScaleNormal="100" zoomScalePageLayoutView="80" workbookViewId="0">
      <selection activeCell="A37" sqref="A37"/>
    </sheetView>
  </sheetViews>
  <sheetFormatPr baseColWidth="10" defaultColWidth="11.44140625" defaultRowHeight="14.4" x14ac:dyDescent="0.3"/>
  <cols>
    <col min="1" max="1" width="167" style="31" customWidth="1"/>
    <col min="2" max="16384" width="11.44140625" style="30"/>
  </cols>
  <sheetData>
    <row r="1" spans="1:1" x14ac:dyDescent="0.3">
      <c r="A1" s="29" t="s">
        <v>76</v>
      </c>
    </row>
    <row r="2" spans="1:1" ht="28.8" x14ac:dyDescent="0.3">
      <c r="A2" s="31" t="s">
        <v>53</v>
      </c>
    </row>
    <row r="3" spans="1:1" ht="35.25" customHeight="1" x14ac:dyDescent="0.3">
      <c r="A3" s="31" t="s">
        <v>165</v>
      </c>
    </row>
    <row r="5" spans="1:1" x14ac:dyDescent="0.3">
      <c r="A5" s="32" t="s">
        <v>79</v>
      </c>
    </row>
    <row r="7" spans="1:1" x14ac:dyDescent="0.3">
      <c r="A7" s="35" t="s">
        <v>7</v>
      </c>
    </row>
    <row r="8" spans="1:1" ht="43.2" x14ac:dyDescent="0.3">
      <c r="A8" s="31" t="s">
        <v>152</v>
      </c>
    </row>
    <row r="9" spans="1:1" x14ac:dyDescent="0.3">
      <c r="A9" s="31" t="s">
        <v>43</v>
      </c>
    </row>
    <row r="10" spans="1:1" x14ac:dyDescent="0.3">
      <c r="A10" s="31" t="s">
        <v>96</v>
      </c>
    </row>
    <row r="12" spans="1:1" ht="43.2" x14ac:dyDescent="0.3">
      <c r="A12" s="34" t="s">
        <v>170</v>
      </c>
    </row>
    <row r="14" spans="1:1" ht="28.8" x14ac:dyDescent="0.3">
      <c r="A14" s="31" t="s">
        <v>77</v>
      </c>
    </row>
    <row r="15" spans="1:1" ht="33.6" customHeight="1" x14ac:dyDescent="0.3">
      <c r="A15" s="31" t="s">
        <v>171</v>
      </c>
    </row>
    <row r="17" spans="1:1" x14ac:dyDescent="0.3">
      <c r="A17" s="31" t="s">
        <v>164</v>
      </c>
    </row>
    <row r="19" spans="1:1" x14ac:dyDescent="0.3">
      <c r="A19" s="33" t="s">
        <v>154</v>
      </c>
    </row>
    <row r="20" spans="1:1" x14ac:dyDescent="0.3">
      <c r="A20" s="34" t="s">
        <v>49</v>
      </c>
    </row>
    <row r="21" spans="1:1" x14ac:dyDescent="0.3">
      <c r="A21" s="34" t="s">
        <v>44</v>
      </c>
    </row>
    <row r="22" spans="1:1" x14ac:dyDescent="0.3">
      <c r="A22" s="34" t="s">
        <v>46</v>
      </c>
    </row>
    <row r="23" spans="1:1" x14ac:dyDescent="0.3">
      <c r="A23" s="34" t="s">
        <v>70</v>
      </c>
    </row>
    <row r="24" spans="1:1" x14ac:dyDescent="0.3">
      <c r="A24" s="34"/>
    </row>
    <row r="25" spans="1:1" x14ac:dyDescent="0.3">
      <c r="A25" s="33" t="s">
        <v>124</v>
      </c>
    </row>
    <row r="26" spans="1:1" x14ac:dyDescent="0.3">
      <c r="A26" s="31" t="s">
        <v>138</v>
      </c>
    </row>
    <row r="27" spans="1:1" x14ac:dyDescent="0.3">
      <c r="A27" s="31" t="s">
        <v>139</v>
      </c>
    </row>
    <row r="28" spans="1:1" x14ac:dyDescent="0.3">
      <c r="A28" s="31" t="s">
        <v>140</v>
      </c>
    </row>
    <row r="29" spans="1:1" x14ac:dyDescent="0.3">
      <c r="A29" s="31" t="s">
        <v>141</v>
      </c>
    </row>
    <row r="30" spans="1:1" ht="18" customHeight="1" x14ac:dyDescent="0.3">
      <c r="A30" s="34"/>
    </row>
    <row r="31" spans="1:1" x14ac:dyDescent="0.3">
      <c r="A31" s="36" t="s">
        <v>45</v>
      </c>
    </row>
    <row r="32" spans="1:1" ht="28.8" x14ac:dyDescent="0.3">
      <c r="A32" s="31" t="s">
        <v>97</v>
      </c>
    </row>
    <row r="33" spans="1:1" x14ac:dyDescent="0.3">
      <c r="A33" s="31" t="s">
        <v>80</v>
      </c>
    </row>
    <row r="34" spans="1:1" x14ac:dyDescent="0.3">
      <c r="A34" s="31" t="s">
        <v>178</v>
      </c>
    </row>
    <row r="35" spans="1:1" x14ac:dyDescent="0.3">
      <c r="A35" s="31" t="s">
        <v>167</v>
      </c>
    </row>
    <row r="37" spans="1:1" ht="43.2" customHeight="1" x14ac:dyDescent="0.3">
      <c r="A37" s="31" t="s">
        <v>166</v>
      </c>
    </row>
    <row r="39" spans="1:1" ht="28.8" x14ac:dyDescent="0.3">
      <c r="A39" s="31" t="s">
        <v>91</v>
      </c>
    </row>
    <row r="41" spans="1:1" x14ac:dyDescent="0.3">
      <c r="A41" s="33" t="s">
        <v>153</v>
      </c>
    </row>
    <row r="42" spans="1:1" x14ac:dyDescent="0.3">
      <c r="A42" s="31" t="s">
        <v>49</v>
      </c>
    </row>
    <row r="43" spans="1:1" x14ac:dyDescent="0.3">
      <c r="A43" s="31" t="s">
        <v>46</v>
      </c>
    </row>
    <row r="44" spans="1:1" x14ac:dyDescent="0.3">
      <c r="A44" s="31" t="s">
        <v>70</v>
      </c>
    </row>
    <row r="46" spans="1:1" x14ac:dyDescent="0.3">
      <c r="A46" s="33" t="s">
        <v>124</v>
      </c>
    </row>
    <row r="47" spans="1:1" x14ac:dyDescent="0.3">
      <c r="A47" s="31" t="s">
        <v>134</v>
      </c>
    </row>
    <row r="48" spans="1:1" x14ac:dyDescent="0.3">
      <c r="A48" s="31" t="s">
        <v>133</v>
      </c>
    </row>
    <row r="49" spans="1:1" x14ac:dyDescent="0.3">
      <c r="A49" s="31" t="s">
        <v>135</v>
      </c>
    </row>
    <row r="50" spans="1:1" x14ac:dyDescent="0.3">
      <c r="A50" s="31" t="s">
        <v>136</v>
      </c>
    </row>
    <row r="52" spans="1:1" x14ac:dyDescent="0.3">
      <c r="A52" s="37" t="s">
        <v>10</v>
      </c>
    </row>
    <row r="53" spans="1:1" ht="28.8" x14ac:dyDescent="0.3">
      <c r="A53" s="31" t="s">
        <v>75</v>
      </c>
    </row>
    <row r="54" spans="1:1" x14ac:dyDescent="0.3">
      <c r="A54" s="31" t="s">
        <v>157</v>
      </c>
    </row>
    <row r="55" spans="1:1" x14ac:dyDescent="0.3">
      <c r="A55" s="31" t="s">
        <v>172</v>
      </c>
    </row>
    <row r="57" spans="1:1" x14ac:dyDescent="0.3">
      <c r="A57" s="31" t="s">
        <v>158</v>
      </c>
    </row>
    <row r="58" spans="1:1" ht="28.8" x14ac:dyDescent="0.3">
      <c r="A58" s="34" t="s">
        <v>68</v>
      </c>
    </row>
    <row r="59" spans="1:1" x14ac:dyDescent="0.3">
      <c r="A59" s="34" t="s">
        <v>82</v>
      </c>
    </row>
    <row r="60" spans="1:1" x14ac:dyDescent="0.3">
      <c r="A60" s="34"/>
    </row>
    <row r="61" spans="1:1" x14ac:dyDescent="0.3">
      <c r="A61" s="33" t="s">
        <v>155</v>
      </c>
    </row>
    <row r="62" spans="1:1" x14ac:dyDescent="0.3">
      <c r="A62" s="34" t="s">
        <v>48</v>
      </c>
    </row>
    <row r="63" spans="1:1" x14ac:dyDescent="0.3">
      <c r="A63" s="34" t="s">
        <v>42</v>
      </c>
    </row>
    <row r="64" spans="1:1" x14ac:dyDescent="0.3">
      <c r="A64" s="34" t="s">
        <v>156</v>
      </c>
    </row>
    <row r="65" spans="1:1" x14ac:dyDescent="0.3">
      <c r="A65" s="34"/>
    </row>
    <row r="66" spans="1:1" x14ac:dyDescent="0.3">
      <c r="A66" s="33" t="s">
        <v>124</v>
      </c>
    </row>
    <row r="67" spans="1:1" x14ac:dyDescent="0.3">
      <c r="A67" s="31" t="s">
        <v>129</v>
      </c>
    </row>
    <row r="68" spans="1:1" x14ac:dyDescent="0.3">
      <c r="A68" s="31" t="s">
        <v>130</v>
      </c>
    </row>
    <row r="69" spans="1:1" x14ac:dyDescent="0.3">
      <c r="A69" s="31" t="s">
        <v>131</v>
      </c>
    </row>
    <row r="70" spans="1:1" x14ac:dyDescent="0.3">
      <c r="A70" s="31" t="s">
        <v>132</v>
      </c>
    </row>
    <row r="71" spans="1:1" x14ac:dyDescent="0.3">
      <c r="A71" s="30"/>
    </row>
    <row r="72" spans="1:1" x14ac:dyDescent="0.3">
      <c r="A72" s="35" t="s">
        <v>47</v>
      </c>
    </row>
    <row r="73" spans="1:1" x14ac:dyDescent="0.3">
      <c r="A73" s="31" t="s">
        <v>98</v>
      </c>
    </row>
    <row r="75" spans="1:1" x14ac:dyDescent="0.3">
      <c r="A75" s="31" t="s">
        <v>108</v>
      </c>
    </row>
    <row r="76" spans="1:1" x14ac:dyDescent="0.3">
      <c r="A76" s="31" t="s">
        <v>109</v>
      </c>
    </row>
    <row r="77" spans="1:1" x14ac:dyDescent="0.3">
      <c r="A77" s="31" t="s">
        <v>110</v>
      </c>
    </row>
    <row r="78" spans="1:1" x14ac:dyDescent="0.3">
      <c r="A78" s="31" t="s">
        <v>111</v>
      </c>
    </row>
    <row r="80" spans="1:1" x14ac:dyDescent="0.3">
      <c r="A80" s="31" t="s">
        <v>92</v>
      </c>
    </row>
    <row r="82" spans="1:1" x14ac:dyDescent="0.3">
      <c r="A82" s="33" t="s">
        <v>93</v>
      </c>
    </row>
    <row r="83" spans="1:1" x14ac:dyDescent="0.3">
      <c r="A83" s="31" t="s">
        <v>42</v>
      </c>
    </row>
    <row r="84" spans="1:1" x14ac:dyDescent="0.3">
      <c r="A84" s="31" t="s">
        <v>94</v>
      </c>
    </row>
    <row r="86" spans="1:1" x14ac:dyDescent="0.3">
      <c r="A86" s="136" t="s">
        <v>176</v>
      </c>
    </row>
    <row r="87" spans="1:1" ht="28.8" x14ac:dyDescent="0.3">
      <c r="A87" s="136" t="s">
        <v>175</v>
      </c>
    </row>
    <row r="88" spans="1:1" ht="43.2" x14ac:dyDescent="0.3">
      <c r="A88" s="137" t="s">
        <v>177</v>
      </c>
    </row>
    <row r="89" spans="1:1" s="89" customFormat="1" x14ac:dyDescent="0.3">
      <c r="A89" s="33" t="s">
        <v>124</v>
      </c>
    </row>
    <row r="90" spans="1:1" x14ac:dyDescent="0.3">
      <c r="A90" s="31" t="s">
        <v>125</v>
      </c>
    </row>
    <row r="91" spans="1:1" x14ac:dyDescent="0.3">
      <c r="A91" s="31" t="s">
        <v>126</v>
      </c>
    </row>
    <row r="92" spans="1:1" x14ac:dyDescent="0.3">
      <c r="A92" s="31" t="s">
        <v>127</v>
      </c>
    </row>
    <row r="93" spans="1:1" x14ac:dyDescent="0.3">
      <c r="A93" s="31" t="s">
        <v>128</v>
      </c>
    </row>
    <row r="94" spans="1:1" ht="29.25" customHeight="1" x14ac:dyDescent="0.3"/>
    <row r="95" spans="1:1" x14ac:dyDescent="0.3">
      <c r="A95" s="38" t="s">
        <v>69</v>
      </c>
    </row>
    <row r="96" spans="1:1" ht="28.8" x14ac:dyDescent="0.3">
      <c r="A96" s="31" t="s">
        <v>78</v>
      </c>
    </row>
    <row r="98" spans="1:1" x14ac:dyDescent="0.3">
      <c r="A98" s="33" t="s">
        <v>95</v>
      </c>
    </row>
    <row r="99" spans="1:1" x14ac:dyDescent="0.3">
      <c r="A99" s="31" t="s">
        <v>49</v>
      </c>
    </row>
    <row r="100" spans="1:1" x14ac:dyDescent="0.3">
      <c r="A100" s="34" t="s">
        <v>46</v>
      </c>
    </row>
    <row r="101" spans="1:1" x14ac:dyDescent="0.3">
      <c r="A101" s="34" t="s">
        <v>48</v>
      </c>
    </row>
    <row r="102" spans="1:1" x14ac:dyDescent="0.3">
      <c r="A102" s="34" t="s">
        <v>42</v>
      </c>
    </row>
    <row r="103" spans="1:1" x14ac:dyDescent="0.3">
      <c r="A103" s="34" t="s">
        <v>81</v>
      </c>
    </row>
    <row r="105" spans="1:1" x14ac:dyDescent="0.3">
      <c r="A105" s="90" t="s">
        <v>71</v>
      </c>
    </row>
    <row r="106" spans="1:1" ht="28.8" x14ac:dyDescent="0.3">
      <c r="A106" s="34" t="s">
        <v>72</v>
      </c>
    </row>
    <row r="107" spans="1:1" x14ac:dyDescent="0.3">
      <c r="A107" s="34"/>
    </row>
    <row r="108" spans="1:1" ht="28.8" x14ac:dyDescent="0.3">
      <c r="A108" s="34" t="s">
        <v>105</v>
      </c>
    </row>
    <row r="109" spans="1:1" x14ac:dyDescent="0.3">
      <c r="A109" s="34"/>
    </row>
    <row r="110" spans="1:1" x14ac:dyDescent="0.3">
      <c r="A110" s="33" t="s">
        <v>121</v>
      </c>
    </row>
    <row r="111" spans="1:1" x14ac:dyDescent="0.3">
      <c r="A111" s="31" t="s">
        <v>49</v>
      </c>
    </row>
    <row r="112" spans="1:1" x14ac:dyDescent="0.3">
      <c r="A112" s="31" t="s">
        <v>73</v>
      </c>
    </row>
    <row r="113" spans="1:1" x14ac:dyDescent="0.3">
      <c r="A113" s="34" t="s">
        <v>118</v>
      </c>
    </row>
    <row r="114" spans="1:1" x14ac:dyDescent="0.3">
      <c r="A114" s="31" t="s">
        <v>119</v>
      </c>
    </row>
    <row r="115" spans="1:1" x14ac:dyDescent="0.3">
      <c r="A115" s="31" t="s">
        <v>120</v>
      </c>
    </row>
    <row r="116" spans="1:1" x14ac:dyDescent="0.3">
      <c r="A116" s="31" t="s">
        <v>163</v>
      </c>
    </row>
    <row r="118" spans="1:1" x14ac:dyDescent="0.3">
      <c r="A118" s="110" t="s">
        <v>106</v>
      </c>
    </row>
    <row r="119" spans="1:1" x14ac:dyDescent="0.3">
      <c r="A119" s="29" t="s">
        <v>148</v>
      </c>
    </row>
    <row r="120" spans="1:1" x14ac:dyDescent="0.3">
      <c r="A120" s="31" t="s">
        <v>159</v>
      </c>
    </row>
    <row r="121" spans="1:1" x14ac:dyDescent="0.3">
      <c r="A121" s="31" t="s">
        <v>149</v>
      </c>
    </row>
    <row r="123" spans="1:1" x14ac:dyDescent="0.3">
      <c r="A123" s="31" t="s">
        <v>107</v>
      </c>
    </row>
    <row r="124" spans="1:1" x14ac:dyDescent="0.3">
      <c r="A124" s="31" t="s">
        <v>142</v>
      </c>
    </row>
    <row r="125" spans="1:1" x14ac:dyDescent="0.3">
      <c r="A125" s="31" t="s">
        <v>143</v>
      </c>
    </row>
    <row r="126" spans="1:1" x14ac:dyDescent="0.3">
      <c r="A126" s="31" t="s">
        <v>144</v>
      </c>
    </row>
    <row r="127" spans="1:1" x14ac:dyDescent="0.3">
      <c r="A127" s="31" t="s">
        <v>145</v>
      </c>
    </row>
    <row r="129" spans="1:1" x14ac:dyDescent="0.3">
      <c r="A129" s="31" t="s">
        <v>150</v>
      </c>
    </row>
    <row r="130" spans="1:1" x14ac:dyDescent="0.3">
      <c r="A130" s="31" t="s">
        <v>147</v>
      </c>
    </row>
    <row r="131" spans="1:1" x14ac:dyDescent="0.3">
      <c r="A131" s="31" t="s">
        <v>146</v>
      </c>
    </row>
    <row r="133" spans="1:1" x14ac:dyDescent="0.3">
      <c r="A133" s="29" t="s">
        <v>160</v>
      </c>
    </row>
    <row r="134" spans="1:1" x14ac:dyDescent="0.3">
      <c r="A134" s="31" t="s">
        <v>161</v>
      </c>
    </row>
    <row r="135" spans="1:1" x14ac:dyDescent="0.3">
      <c r="A135" s="31" t="s">
        <v>162</v>
      </c>
    </row>
    <row r="137" spans="1:1" x14ac:dyDescent="0.3">
      <c r="A137" s="122" t="s">
        <v>122</v>
      </c>
    </row>
    <row r="138" spans="1:1" x14ac:dyDescent="0.3">
      <c r="A138" s="31" t="s">
        <v>123</v>
      </c>
    </row>
    <row r="139" spans="1:1" x14ac:dyDescent="0.3">
      <c r="A139" s="31" t="s">
        <v>137</v>
      </c>
    </row>
    <row r="141" spans="1:1" x14ac:dyDescent="0.3">
      <c r="A141" s="31" t="s">
        <v>151</v>
      </c>
    </row>
  </sheetData>
  <sheetProtection sheet="1" objects="1" scenarios="1"/>
  <pageMargins left="0.70866141732283472" right="0.70866141732283472" top="0.78740157480314965" bottom="0.78740157480314965" header="0.31496062992125984" footer="0.31496062992125984"/>
  <pageSetup paperSize="9" scale="66" orientation="portrait" r:id="rId1"/>
  <headerFooter>
    <oddHeader>&amp;R&amp;G</oddHeader>
    <oddFooter xml:space="preserve">&amp;L&amp;9
&amp;R&amp;8Fachstelle Kita- und Schulverpflegung Bayern am Kompetenzzentrum für Ernährung
Hofer Straße 20 95326 Kulmbach
www.kita-schulverpflegung.bayern.de  </oddFooter>
  </headerFooter>
  <rowBreaks count="1" manualBreakCount="1">
    <brk id="56"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5"/>
  <sheetViews>
    <sheetView view="pageLayout" topLeftCell="C28" zoomScale="60" zoomScaleNormal="55" zoomScalePageLayoutView="60" workbookViewId="0">
      <selection activeCell="Y10" sqref="Y10"/>
    </sheetView>
  </sheetViews>
  <sheetFormatPr baseColWidth="10" defaultColWidth="11.44140625" defaultRowHeight="15.6" x14ac:dyDescent="0.3"/>
  <cols>
    <col min="1" max="1" width="22.88671875" style="2" customWidth="1"/>
    <col min="2" max="2" width="45.5546875" style="2" bestFit="1" customWidth="1"/>
    <col min="3" max="3" width="12.5546875" style="2" customWidth="1"/>
    <col min="4" max="9" width="12.44140625" style="2" customWidth="1"/>
    <col min="10" max="11" width="12.5546875" style="2" customWidth="1"/>
    <col min="12" max="12" width="12.44140625" style="2" customWidth="1"/>
    <col min="13" max="13" width="12.5546875" style="2" customWidth="1"/>
    <col min="14" max="17" width="12.44140625" style="2" customWidth="1"/>
    <col min="18" max="19" width="12.5546875" style="2" customWidth="1"/>
    <col min="20" max="22" width="12.44140625" style="2" customWidth="1"/>
    <col min="23" max="23" width="12.88671875" style="2" customWidth="1"/>
    <col min="24" max="24" width="13.6640625" style="2" customWidth="1"/>
    <col min="25" max="25" width="17.44140625" style="2" customWidth="1"/>
    <col min="26" max="26" width="66.109375" style="2" bestFit="1" customWidth="1"/>
    <col min="27" max="16384" width="11.44140625" style="2"/>
  </cols>
  <sheetData>
    <row r="1" spans="1:26" x14ac:dyDescent="0.3">
      <c r="A1" s="1" t="s">
        <v>74</v>
      </c>
    </row>
    <row r="2" spans="1:26" x14ac:dyDescent="0.3">
      <c r="A2" s="2" t="s">
        <v>173</v>
      </c>
    </row>
    <row r="4" spans="1:26" x14ac:dyDescent="0.3">
      <c r="A4" s="3" t="s">
        <v>0</v>
      </c>
      <c r="B4" s="4"/>
      <c r="C4" s="4"/>
      <c r="D4" s="4"/>
      <c r="E4" s="4"/>
      <c r="F4" s="4"/>
      <c r="G4" s="4"/>
      <c r="H4" s="4"/>
      <c r="I4" s="4"/>
      <c r="J4" s="4"/>
      <c r="K4" s="4"/>
      <c r="L4" s="4"/>
      <c r="M4" s="4"/>
      <c r="N4" s="4"/>
      <c r="O4" s="4"/>
      <c r="P4" s="4"/>
      <c r="Q4" s="4"/>
      <c r="R4" s="4"/>
      <c r="S4" s="4"/>
      <c r="T4" s="4"/>
      <c r="U4" s="4"/>
      <c r="V4" s="4"/>
      <c r="W4" s="4"/>
      <c r="X4" s="4"/>
      <c r="Y4" s="4"/>
      <c r="Z4" s="4"/>
    </row>
    <row r="5" spans="1:26" x14ac:dyDescent="0.3">
      <c r="A5" s="5" t="s">
        <v>1</v>
      </c>
    </row>
    <row r="6" spans="1:26" x14ac:dyDescent="0.3">
      <c r="A6" s="6"/>
      <c r="B6" s="6" t="s">
        <v>13</v>
      </c>
      <c r="C6" s="157" t="s">
        <v>2</v>
      </c>
      <c r="D6" s="158"/>
      <c r="E6" s="158"/>
      <c r="F6" s="158"/>
      <c r="G6" s="158"/>
      <c r="H6" s="158"/>
      <c r="I6" s="158"/>
      <c r="J6" s="158"/>
      <c r="K6" s="158"/>
      <c r="L6" s="158"/>
      <c r="M6" s="158"/>
      <c r="N6" s="158"/>
      <c r="O6" s="158"/>
      <c r="P6" s="158"/>
      <c r="Q6" s="158"/>
      <c r="R6" s="158"/>
      <c r="S6" s="159"/>
      <c r="T6" s="159"/>
      <c r="U6" s="159"/>
      <c r="V6" s="160"/>
      <c r="W6" s="6"/>
      <c r="X6" s="6"/>
      <c r="Y6" s="6"/>
      <c r="Z6" s="6"/>
    </row>
    <row r="7" spans="1:26" x14ac:dyDescent="0.3">
      <c r="A7" s="7"/>
      <c r="B7" s="7"/>
      <c r="C7" s="157" t="s">
        <v>14</v>
      </c>
      <c r="D7" s="158"/>
      <c r="E7" s="158"/>
      <c r="F7" s="158"/>
      <c r="G7" s="158"/>
      <c r="H7" s="158"/>
      <c r="I7" s="158"/>
      <c r="J7" s="158"/>
      <c r="K7" s="158"/>
      <c r="L7" s="158"/>
      <c r="M7" s="158"/>
      <c r="N7" s="158"/>
      <c r="O7" s="158"/>
      <c r="P7" s="158"/>
      <c r="Q7" s="158"/>
      <c r="R7" s="158"/>
      <c r="S7" s="159"/>
      <c r="T7" s="159"/>
      <c r="U7" s="159"/>
      <c r="V7" s="160"/>
      <c r="W7" s="6"/>
      <c r="X7" s="6"/>
      <c r="Y7" s="6"/>
      <c r="Z7" s="6"/>
    </row>
    <row r="8" spans="1:26" s="8" customFormat="1" ht="54" customHeight="1" x14ac:dyDescent="0.3">
      <c r="A8" s="22" t="s">
        <v>3</v>
      </c>
      <c r="B8" s="6"/>
      <c r="C8" s="10" t="s">
        <v>15</v>
      </c>
      <c r="D8" s="10" t="s">
        <v>16</v>
      </c>
      <c r="E8" s="10" t="s">
        <v>17</v>
      </c>
      <c r="F8" s="10" t="s">
        <v>18</v>
      </c>
      <c r="G8" s="10" t="s">
        <v>20</v>
      </c>
      <c r="H8" s="10" t="s">
        <v>21</v>
      </c>
      <c r="I8" s="10" t="s">
        <v>22</v>
      </c>
      <c r="J8" s="10" t="s">
        <v>23</v>
      </c>
      <c r="K8" s="10" t="s">
        <v>24</v>
      </c>
      <c r="L8" s="10" t="s">
        <v>25</v>
      </c>
      <c r="M8" s="10" t="s">
        <v>26</v>
      </c>
      <c r="N8" s="10" t="s">
        <v>27</v>
      </c>
      <c r="O8" s="10" t="s">
        <v>28</v>
      </c>
      <c r="P8" s="10" t="s">
        <v>29</v>
      </c>
      <c r="Q8" s="10" t="s">
        <v>30</v>
      </c>
      <c r="R8" s="10" t="s">
        <v>31</v>
      </c>
      <c r="S8" s="10" t="s">
        <v>32</v>
      </c>
      <c r="T8" s="10" t="s">
        <v>33</v>
      </c>
      <c r="U8" s="10" t="s">
        <v>34</v>
      </c>
      <c r="V8" s="10" t="s">
        <v>35</v>
      </c>
      <c r="W8" s="10" t="s">
        <v>4</v>
      </c>
      <c r="X8" s="13" t="s">
        <v>5</v>
      </c>
      <c r="Y8" s="10" t="s">
        <v>36</v>
      </c>
      <c r="Z8" s="10" t="s">
        <v>40</v>
      </c>
    </row>
    <row r="9" spans="1:26" s="9" customFormat="1" ht="205.8" customHeight="1" thickBot="1" x14ac:dyDescent="0.35">
      <c r="A9" s="12" t="s">
        <v>19</v>
      </c>
      <c r="B9" s="11"/>
      <c r="C9" s="11" t="s">
        <v>83</v>
      </c>
      <c r="D9" s="11" t="s">
        <v>58</v>
      </c>
      <c r="E9" s="11" t="s">
        <v>99</v>
      </c>
      <c r="F9" s="11" t="s">
        <v>59</v>
      </c>
      <c r="G9" s="11" t="s">
        <v>60</v>
      </c>
      <c r="H9" s="11" t="s">
        <v>84</v>
      </c>
      <c r="I9" s="11" t="s">
        <v>61</v>
      </c>
      <c r="J9" s="11" t="s">
        <v>62</v>
      </c>
      <c r="K9" s="11" t="s">
        <v>100</v>
      </c>
      <c r="L9" s="11" t="s">
        <v>85</v>
      </c>
      <c r="M9" s="11" t="s">
        <v>86</v>
      </c>
      <c r="N9" s="11" t="s">
        <v>101</v>
      </c>
      <c r="O9" s="11" t="s">
        <v>63</v>
      </c>
      <c r="P9" s="11" t="s">
        <v>64</v>
      </c>
      <c r="Q9" s="11" t="s">
        <v>65</v>
      </c>
      <c r="R9" s="11" t="s">
        <v>66</v>
      </c>
      <c r="S9" s="11" t="s">
        <v>102</v>
      </c>
      <c r="T9" s="11" t="s">
        <v>103</v>
      </c>
      <c r="U9" s="11" t="s">
        <v>87</v>
      </c>
      <c r="V9" s="11" t="s">
        <v>104</v>
      </c>
      <c r="W9" s="103"/>
      <c r="X9" s="139" t="str">
        <f>COUNTIF(X11:X24, "erfüllt")&amp;" von 13 Kriterien erfüllt (entspricht " &amp; ROUND((COUNTIF(X11:X24, "erfüllt")/13)*100, 1) &amp; "%)"</f>
        <v>7 von 13 Kriterien erfüllt (entspricht 53,8%)</v>
      </c>
      <c r="Y9" s="139" t="str">
        <f>IF(COUNTIF(X11:X30, "erfüllt")&gt;=8,"Sie haben mindestens 60% der Kriterien erfüllt.",IF(COUNTIF(X11:X30, "erfüllt")&lt;=6,"Es müssen noch mindestens " &amp; 8-COUNTIF(X11:X30, "erfüllt") &amp; " Kriterien erfüllt werden, um einen Erfüllungsrad von 60 % zu erreichen.",IF(COUNTIF(X11:X30,"erfüllt")=7,"Es muss noch mindestens " &amp; 8-COUNTIF(X11:X30, "erfüllt") &amp; " Kriterium erfüllt werden, um einen Erfüllungsgrad von 60 % zu erreichen.")))</f>
        <v>Es muss noch mindestens 1 Kriterium erfüllt werden, um einen Erfüllungsgrad von 60 % zu erreichen.</v>
      </c>
      <c r="Z9" s="103"/>
    </row>
    <row r="10" spans="1:26" s="21" customFormat="1" ht="16.5" customHeight="1" thickBot="1" x14ac:dyDescent="0.35">
      <c r="A10" s="152" t="s">
        <v>38</v>
      </c>
      <c r="B10" s="151"/>
      <c r="C10" s="151"/>
      <c r="D10" s="151"/>
      <c r="E10" s="151"/>
      <c r="F10" s="151"/>
      <c r="G10" s="151"/>
      <c r="H10" s="151"/>
      <c r="I10" s="151"/>
      <c r="J10" s="151"/>
      <c r="K10" s="151"/>
      <c r="L10" s="151"/>
      <c r="M10" s="151"/>
      <c r="N10" s="151"/>
      <c r="O10" s="151"/>
      <c r="P10" s="151"/>
      <c r="Q10" s="151"/>
      <c r="R10" s="151"/>
      <c r="S10" s="151"/>
      <c r="T10" s="151"/>
      <c r="U10" s="151"/>
      <c r="V10" s="151"/>
      <c r="W10" s="135">
        <f>COUNTA(C9:V9)</f>
        <v>20</v>
      </c>
      <c r="X10" s="87"/>
      <c r="Y10" s="87"/>
      <c r="Z10" s="88"/>
    </row>
    <row r="11" spans="1:26" ht="54.75" customHeight="1" x14ac:dyDescent="0.3">
      <c r="A11" s="155" t="s">
        <v>7</v>
      </c>
      <c r="B11" s="23" t="s">
        <v>115</v>
      </c>
      <c r="C11" s="42">
        <v>1</v>
      </c>
      <c r="D11" s="42">
        <v>1</v>
      </c>
      <c r="E11" s="42">
        <v>1</v>
      </c>
      <c r="F11" s="42">
        <v>0</v>
      </c>
      <c r="G11" s="42">
        <v>1</v>
      </c>
      <c r="H11" s="42">
        <v>1</v>
      </c>
      <c r="I11" s="42">
        <v>1</v>
      </c>
      <c r="J11" s="42">
        <v>1</v>
      </c>
      <c r="K11" s="42">
        <v>1</v>
      </c>
      <c r="L11" s="42">
        <v>1</v>
      </c>
      <c r="M11" s="42">
        <v>1</v>
      </c>
      <c r="N11" s="42">
        <v>1</v>
      </c>
      <c r="O11" s="42">
        <v>0</v>
      </c>
      <c r="P11" s="42">
        <v>1</v>
      </c>
      <c r="Q11" s="42">
        <v>1</v>
      </c>
      <c r="R11" s="42">
        <v>1</v>
      </c>
      <c r="S11" s="42">
        <v>1</v>
      </c>
      <c r="T11" s="42">
        <v>1</v>
      </c>
      <c r="U11" s="42">
        <v>1</v>
      </c>
      <c r="V11" s="42">
        <v>1</v>
      </c>
      <c r="W11" s="104">
        <f>SUM(C11:V11)</f>
        <v>18</v>
      </c>
      <c r="X11" s="14" t="str">
        <f>IF(W11&lt;20,"nicht erfüllt","erfüllt")</f>
        <v>nicht erfüllt</v>
      </c>
      <c r="Y11" s="42">
        <f>IF(W11&gt;20,"0",20-W11)</f>
        <v>2</v>
      </c>
      <c r="Z11" s="15" t="str">
        <f>IF(W11&lt;20,"Kartoffeln,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12" spans="1:26" ht="54.75" customHeight="1" x14ac:dyDescent="0.3">
      <c r="A12" s="161"/>
      <c r="B12" s="27" t="s">
        <v>9</v>
      </c>
      <c r="C12" s="100">
        <v>0</v>
      </c>
      <c r="D12" s="100">
        <v>0</v>
      </c>
      <c r="E12" s="100">
        <v>0</v>
      </c>
      <c r="F12" s="100">
        <v>0</v>
      </c>
      <c r="G12" s="100">
        <v>0</v>
      </c>
      <c r="H12" s="100">
        <v>0</v>
      </c>
      <c r="I12" s="100">
        <v>0</v>
      </c>
      <c r="J12" s="100">
        <v>0</v>
      </c>
      <c r="K12" s="100">
        <v>0</v>
      </c>
      <c r="L12" s="100">
        <v>0</v>
      </c>
      <c r="M12" s="100">
        <v>1</v>
      </c>
      <c r="N12" s="100">
        <v>0</v>
      </c>
      <c r="O12" s="100">
        <v>0</v>
      </c>
      <c r="P12" s="100">
        <v>0</v>
      </c>
      <c r="Q12" s="100">
        <v>0</v>
      </c>
      <c r="R12" s="100">
        <v>0</v>
      </c>
      <c r="S12" s="100">
        <v>0</v>
      </c>
      <c r="T12" s="100">
        <v>1</v>
      </c>
      <c r="U12" s="100">
        <v>0</v>
      </c>
      <c r="V12" s="100">
        <v>0</v>
      </c>
      <c r="W12" s="105">
        <f t="shared" ref="W12:W19" si="0">SUM(C12:V12)</f>
        <v>2</v>
      </c>
      <c r="X12" s="10" t="str">
        <f>IF(W12&lt;4,"nicht erfüllt","erfüllt")</f>
        <v>nicht erfüllt</v>
      </c>
      <c r="Y12" s="43">
        <f>IF(W12&gt;4,"0",4-W12)</f>
        <v>2</v>
      </c>
      <c r="Z12" s="16" t="str">
        <f>IF(W12&lt;4,"Ihr Speiseplan enthält zu wenig Vollkornprodukte. Diese liefern wertvolle Ballaststoffe und sollten deshalb regelmäßig auf dem Speiseplan stehen. ","Sie erfüllen die Kriterien der DGE.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13" spans="1:26" ht="54.75" customHeight="1" thickBot="1" x14ac:dyDescent="0.35">
      <c r="A13" s="162"/>
      <c r="B13" s="26" t="s">
        <v>8</v>
      </c>
      <c r="C13" s="101">
        <v>0</v>
      </c>
      <c r="D13" s="101">
        <v>0</v>
      </c>
      <c r="E13" s="101">
        <v>0</v>
      </c>
      <c r="F13" s="101">
        <v>0</v>
      </c>
      <c r="G13" s="101">
        <v>0</v>
      </c>
      <c r="H13" s="101">
        <v>0</v>
      </c>
      <c r="I13" s="101">
        <v>0</v>
      </c>
      <c r="J13" s="101">
        <v>0</v>
      </c>
      <c r="K13" s="101">
        <v>0</v>
      </c>
      <c r="L13" s="101">
        <v>0</v>
      </c>
      <c r="M13" s="101">
        <v>0</v>
      </c>
      <c r="N13" s="101">
        <v>0</v>
      </c>
      <c r="O13" s="101">
        <v>0</v>
      </c>
      <c r="P13" s="101">
        <v>0</v>
      </c>
      <c r="Q13" s="101">
        <v>0</v>
      </c>
      <c r="R13" s="101">
        <v>0</v>
      </c>
      <c r="S13" s="101">
        <v>1</v>
      </c>
      <c r="T13" s="101">
        <v>0</v>
      </c>
      <c r="U13" s="101">
        <v>0</v>
      </c>
      <c r="V13" s="101">
        <v>0</v>
      </c>
      <c r="W13" s="106">
        <f t="shared" si="0"/>
        <v>1</v>
      </c>
      <c r="X13" s="17" t="str">
        <f>IF(W13&gt;4,"nicht erfüllt","erfüllt")</f>
        <v>erfüllt</v>
      </c>
      <c r="Y13" s="44" t="str">
        <f>IF(W13&lt;4,"0",4-W13)</f>
        <v>0</v>
      </c>
      <c r="Z13" s="18" t="str">
        <f>IF(W13&gt;4,"Kartoffelerzeugnisse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14" spans="1:26" ht="54.75" customHeight="1" x14ac:dyDescent="0.3">
      <c r="A14" s="155" t="s">
        <v>39</v>
      </c>
      <c r="B14" s="23" t="s">
        <v>116</v>
      </c>
      <c r="C14" s="42">
        <v>1</v>
      </c>
      <c r="D14" s="42">
        <v>1</v>
      </c>
      <c r="E14" s="42">
        <v>1</v>
      </c>
      <c r="F14" s="42">
        <v>1</v>
      </c>
      <c r="G14" s="42">
        <v>1</v>
      </c>
      <c r="H14" s="42">
        <v>1</v>
      </c>
      <c r="I14" s="42">
        <v>1</v>
      </c>
      <c r="J14" s="42">
        <v>1</v>
      </c>
      <c r="K14" s="42">
        <v>1</v>
      </c>
      <c r="L14" s="42">
        <v>1</v>
      </c>
      <c r="M14" s="42">
        <v>1</v>
      </c>
      <c r="N14" s="42">
        <v>1</v>
      </c>
      <c r="O14" s="42">
        <v>1</v>
      </c>
      <c r="P14" s="42">
        <v>1</v>
      </c>
      <c r="Q14" s="42">
        <v>1</v>
      </c>
      <c r="R14" s="42">
        <v>1</v>
      </c>
      <c r="S14" s="42">
        <v>1</v>
      </c>
      <c r="T14" s="42">
        <v>1</v>
      </c>
      <c r="U14" s="42">
        <v>1</v>
      </c>
      <c r="V14" s="42">
        <v>1</v>
      </c>
      <c r="W14" s="104">
        <f t="shared" si="0"/>
        <v>20</v>
      </c>
      <c r="X14" s="14" t="str">
        <f>IF(W14&lt;20,"nicht erfüllt","erfüllt")</f>
        <v>erfüllt</v>
      </c>
      <c r="Y14" s="42">
        <f>IF(W14&gt;20,"0",20-W14)</f>
        <v>0</v>
      </c>
      <c r="Z14" s="15" t="str">
        <f>IF(W14&lt;20,"Gemüse sollte täglich auf dem Speiseplan stehen, da es wertvolle Vitamine, Mineralstoffe liefert und wenig Kalorien enthält ","Sie bieten ausreichend Gemüse auf Ihrem Speiseplan an. Achten Sie auf fettarme und nährstofferhaltende Garmethoden. ")</f>
        <v xml:space="preserve">Sie bieten ausreichend Gemüse auf Ihrem Speiseplan an. Achten Sie auf fettarme und nährstofferhaltende Garmethoden. </v>
      </c>
    </row>
    <row r="15" spans="1:26" ht="54" customHeight="1" x14ac:dyDescent="0.3">
      <c r="A15" s="161"/>
      <c r="B15" s="27" t="s">
        <v>174</v>
      </c>
      <c r="C15" s="100">
        <v>0</v>
      </c>
      <c r="D15" s="100">
        <v>0</v>
      </c>
      <c r="E15" s="100">
        <v>0</v>
      </c>
      <c r="F15" s="100">
        <v>1</v>
      </c>
      <c r="G15" s="100">
        <v>0</v>
      </c>
      <c r="H15" s="100">
        <v>1</v>
      </c>
      <c r="I15" s="100">
        <v>0</v>
      </c>
      <c r="J15" s="100">
        <v>0</v>
      </c>
      <c r="K15" s="100">
        <v>0</v>
      </c>
      <c r="L15" s="100">
        <v>1</v>
      </c>
      <c r="M15" s="100">
        <v>0</v>
      </c>
      <c r="N15" s="100">
        <v>0</v>
      </c>
      <c r="O15" s="100">
        <v>0</v>
      </c>
      <c r="P15" s="100">
        <v>0</v>
      </c>
      <c r="Q15" s="100">
        <v>0</v>
      </c>
      <c r="R15" s="100">
        <v>1</v>
      </c>
      <c r="S15" s="100">
        <v>0</v>
      </c>
      <c r="T15" s="100">
        <v>1</v>
      </c>
      <c r="U15" s="100">
        <v>1</v>
      </c>
      <c r="V15" s="100">
        <v>0</v>
      </c>
      <c r="W15" s="105">
        <f t="shared" si="0"/>
        <v>6</v>
      </c>
      <c r="X15" s="10" t="str">
        <f>IF(W15&lt;8,"nicht erfüllt","erfüllt")</f>
        <v>nicht erfüllt</v>
      </c>
      <c r="Y15" s="43">
        <f>IF(W15&gt;8,"0",8-W15)</f>
        <v>2</v>
      </c>
      <c r="Z15" s="10" t="str">
        <f>IF(W15&lt;8,"Ihr Speiseplan enthält noch zu wenig Rohkost. Besonders in roher Form bleiben die Vitamine erhalten.","Sie bieten ausreichend Rohkost und Salat an und erfüllen somit die Empfehlungen der DGE. ")</f>
        <v>Ihr Speiseplan enthält noch zu wenig Rohkost. Besonders in roher Form bleiben die Vitamine erhalten.</v>
      </c>
    </row>
    <row r="16" spans="1:26" ht="54" customHeight="1" thickBot="1" x14ac:dyDescent="0.35">
      <c r="A16" s="163"/>
      <c r="B16" s="39" t="s">
        <v>50</v>
      </c>
      <c r="C16" s="102">
        <v>1</v>
      </c>
      <c r="D16" s="102">
        <v>0</v>
      </c>
      <c r="E16" s="102">
        <v>0</v>
      </c>
      <c r="F16" s="102">
        <v>1</v>
      </c>
      <c r="G16" s="102">
        <v>0</v>
      </c>
      <c r="H16" s="102">
        <v>0</v>
      </c>
      <c r="I16" s="102">
        <v>0</v>
      </c>
      <c r="J16" s="102">
        <v>0</v>
      </c>
      <c r="K16" s="102">
        <v>0</v>
      </c>
      <c r="L16" s="102">
        <v>0</v>
      </c>
      <c r="M16" s="102">
        <v>0</v>
      </c>
      <c r="N16" s="102">
        <v>0</v>
      </c>
      <c r="O16" s="102">
        <v>0</v>
      </c>
      <c r="P16" s="102">
        <v>0</v>
      </c>
      <c r="Q16" s="102">
        <v>0</v>
      </c>
      <c r="R16" s="102">
        <v>0</v>
      </c>
      <c r="S16" s="102">
        <v>0</v>
      </c>
      <c r="T16" s="102">
        <v>0</v>
      </c>
      <c r="U16" s="102">
        <v>0</v>
      </c>
      <c r="V16" s="102">
        <v>1</v>
      </c>
      <c r="W16" s="107">
        <f>SUM(C16:V16)</f>
        <v>3</v>
      </c>
      <c r="X16" s="40" t="str">
        <f>IF(W16&lt;4,"nicht erfüllt","erfüllt")</f>
        <v>nicht erfüllt</v>
      </c>
      <c r="Y16" s="45">
        <f>IF(W16&gt;4,"0",4-W16)</f>
        <v>1</v>
      </c>
      <c r="Z16" s="41" t="str">
        <f>IF(W16&lt;4,"Ihr Speiseplan enthält zu wenig Hülsenfrüchte. Sie enthalten viele wertvolle Inhaltesstoffe und sind eine gute Eiweißquelle und Fleischalternative .","Sie bieten ausreichend Hülsenfrüchte an und erfüllen somit die Empfehlungen der DGE. ")</f>
        <v>Ihr Speiseplan enthält zu wenig Hülsenfrüchte. Sie enthalten viele wertvolle Inhaltesstoffe und sind eine gute Eiweißquelle und Fleischalternative .</v>
      </c>
    </row>
    <row r="17" spans="1:26" ht="54.75" customHeight="1" x14ac:dyDescent="0.3">
      <c r="A17" s="155" t="s">
        <v>10</v>
      </c>
      <c r="B17" s="23" t="s">
        <v>41</v>
      </c>
      <c r="C17" s="42">
        <v>1</v>
      </c>
      <c r="D17" s="42">
        <v>0</v>
      </c>
      <c r="E17" s="42">
        <v>1</v>
      </c>
      <c r="F17" s="42">
        <v>0</v>
      </c>
      <c r="G17" s="42">
        <v>1</v>
      </c>
      <c r="H17" s="42">
        <v>0</v>
      </c>
      <c r="I17" s="42">
        <v>0</v>
      </c>
      <c r="J17" s="42">
        <v>0</v>
      </c>
      <c r="K17" s="42">
        <v>0</v>
      </c>
      <c r="L17" s="42">
        <v>0</v>
      </c>
      <c r="M17" s="42">
        <v>0</v>
      </c>
      <c r="N17" s="42">
        <v>1</v>
      </c>
      <c r="O17" s="42">
        <v>1</v>
      </c>
      <c r="P17" s="42">
        <v>0</v>
      </c>
      <c r="Q17" s="42">
        <v>1</v>
      </c>
      <c r="R17" s="42">
        <v>1</v>
      </c>
      <c r="S17" s="42">
        <v>1</v>
      </c>
      <c r="T17" s="42">
        <v>0</v>
      </c>
      <c r="U17" s="42">
        <v>1</v>
      </c>
      <c r="V17" s="42">
        <v>0</v>
      </c>
      <c r="W17" s="104">
        <f t="shared" si="0"/>
        <v>9</v>
      </c>
      <c r="X17" s="14" t="str">
        <f>IF(W17&lt;8,"nicht erfüllt","erfüllt")</f>
        <v>erfüllt</v>
      </c>
      <c r="Y17" s="42" t="str">
        <f>IF(W17&gt;8,"0",8-W17)</f>
        <v>0</v>
      </c>
      <c r="Z17" s="15" t="str">
        <f>IF(W17&lt;8,"Obst liefert Vitamine und Ballaststoffe bei gleichzeitig wenig Kalorien und sollte mindestens 8x in 20 Verpflegungstagen angeboten werden. ","Sie bieten ausreichend Obst an. Achten Sie auf das Angebot von frischem Obst und vermeiden Sie Konserven mit Zuckerzusatz.")</f>
        <v>Sie bieten ausreichend Obst an. Achten Sie auf das Angebot von frischem Obst und vermeiden Sie Konserven mit Zuckerzusatz.</v>
      </c>
    </row>
    <row r="18" spans="1:26" ht="54.75" customHeight="1" thickBot="1" x14ac:dyDescent="0.35">
      <c r="A18" s="163"/>
      <c r="B18" s="39" t="s">
        <v>117</v>
      </c>
      <c r="C18" s="123">
        <v>0</v>
      </c>
      <c r="D18" s="123">
        <v>0</v>
      </c>
      <c r="E18" s="123">
        <v>0</v>
      </c>
      <c r="F18" s="123">
        <v>0</v>
      </c>
      <c r="G18" s="123">
        <v>0</v>
      </c>
      <c r="H18" s="123">
        <v>1</v>
      </c>
      <c r="I18" s="123">
        <v>0</v>
      </c>
      <c r="J18" s="123">
        <v>0</v>
      </c>
      <c r="K18" s="123">
        <v>0</v>
      </c>
      <c r="L18" s="123">
        <v>1</v>
      </c>
      <c r="M18" s="123">
        <v>0</v>
      </c>
      <c r="N18" s="123">
        <v>0</v>
      </c>
      <c r="O18" s="123">
        <v>0</v>
      </c>
      <c r="P18" s="123">
        <v>0</v>
      </c>
      <c r="Q18" s="123">
        <v>0</v>
      </c>
      <c r="R18" s="123">
        <v>0</v>
      </c>
      <c r="S18" s="123">
        <v>0</v>
      </c>
      <c r="T18" s="123">
        <v>0</v>
      </c>
      <c r="U18" s="123">
        <v>0</v>
      </c>
      <c r="V18" s="123">
        <v>0</v>
      </c>
      <c r="W18" s="107">
        <f>SUM(C18:V18)</f>
        <v>2</v>
      </c>
      <c r="X18" s="40" t="str">
        <f>IF(W18&lt;4,"nicht erfüllt","erfüllt")</f>
        <v>nicht erfüllt</v>
      </c>
      <c r="Y18" s="45">
        <f>IF(W18&gt;4,"0",4-W18)</f>
        <v>2</v>
      </c>
      <c r="Z18" s="41" t="str">
        <f>IF(W18&lt;4,"Ihr Speiseplan enthält noch zu wenig  Stückobst. Eine (Kinder-) Handvoll Nüsse oder Ölsaaten können eine Portion Obst am Tag ersetzen .","Sie bieten ausreichend Stückobst an und erfüllen somit die Empfehlungen der DGE. ")</f>
        <v>Ihr Speiseplan enthält noch zu wenig  Stückobst. Eine (Kinder-) Handvoll Nüsse oder Ölsaaten können eine Portion Obst am Tag ersetzen .</v>
      </c>
    </row>
    <row r="19" spans="1:26" ht="54.75" customHeight="1" thickBot="1" x14ac:dyDescent="0.35">
      <c r="A19" s="24" t="s">
        <v>11</v>
      </c>
      <c r="B19" s="25" t="s">
        <v>88</v>
      </c>
      <c r="C19" s="46">
        <v>1</v>
      </c>
      <c r="D19" s="46">
        <v>1</v>
      </c>
      <c r="E19" s="46">
        <v>0</v>
      </c>
      <c r="F19" s="46">
        <v>0</v>
      </c>
      <c r="G19" s="46">
        <v>1</v>
      </c>
      <c r="H19" s="46">
        <v>0</v>
      </c>
      <c r="I19" s="46">
        <v>0</v>
      </c>
      <c r="J19" s="46">
        <v>1</v>
      </c>
      <c r="K19" s="46">
        <v>0</v>
      </c>
      <c r="L19" s="46">
        <v>1</v>
      </c>
      <c r="M19" s="46">
        <v>0</v>
      </c>
      <c r="N19" s="46">
        <v>1</v>
      </c>
      <c r="O19" s="46">
        <v>1</v>
      </c>
      <c r="P19" s="46">
        <v>1</v>
      </c>
      <c r="Q19" s="46">
        <v>1</v>
      </c>
      <c r="R19" s="46">
        <v>1</v>
      </c>
      <c r="S19" s="46">
        <v>0</v>
      </c>
      <c r="T19" s="46">
        <v>1</v>
      </c>
      <c r="U19" s="46">
        <v>1</v>
      </c>
      <c r="V19" s="46">
        <v>1</v>
      </c>
      <c r="W19" s="108">
        <f t="shared" si="0"/>
        <v>13</v>
      </c>
      <c r="X19" s="19" t="str">
        <f>IF(W19&lt;8,"nicht erfüllt","erfüllt")</f>
        <v>erfüllt</v>
      </c>
      <c r="Y19" s="46" t="str">
        <f>IF(W19&gt;8,"0",8-W19)</f>
        <v>0</v>
      </c>
      <c r="Z19" s="20" t="str">
        <f>IF(W19&lt;8," Als ideale Calcium- und Eiweißlieferanten  sollten Milch und Milchprodukte 8x in 20 Verpflegungstagen angeboten werden. ","Sie bieten ausreichend Milch und Milchprodukte an. Diese Lebensmittel liefern viel Calcium und gehören zu einer ausgewogenen Ernährung dazu. ")</f>
        <v xml:space="preserve">Sie bieten ausreichend Milch und Milchprodukte an. Diese Lebensmittel liefern viel Calcium und gehören zu einer ausgewogenen Ernährung dazu. </v>
      </c>
    </row>
    <row r="20" spans="1:26" s="28" customFormat="1" ht="54.75" customHeight="1" thickBot="1" x14ac:dyDescent="0.35">
      <c r="A20" s="24" t="s">
        <v>12</v>
      </c>
      <c r="B20" s="25" t="s">
        <v>6</v>
      </c>
      <c r="C20" s="46">
        <v>1</v>
      </c>
      <c r="D20" s="46">
        <v>1</v>
      </c>
      <c r="E20" s="46">
        <v>1</v>
      </c>
      <c r="F20" s="46">
        <v>1</v>
      </c>
      <c r="G20" s="46">
        <v>1</v>
      </c>
      <c r="H20" s="46">
        <v>1</v>
      </c>
      <c r="I20" s="46">
        <v>1</v>
      </c>
      <c r="J20" s="46">
        <v>1</v>
      </c>
      <c r="K20" s="46">
        <v>1</v>
      </c>
      <c r="L20" s="46">
        <v>1</v>
      </c>
      <c r="M20" s="46">
        <v>1</v>
      </c>
      <c r="N20" s="46">
        <v>1</v>
      </c>
      <c r="O20" s="46">
        <v>1</v>
      </c>
      <c r="P20" s="46">
        <v>1</v>
      </c>
      <c r="Q20" s="46">
        <v>1</v>
      </c>
      <c r="R20" s="46">
        <v>1</v>
      </c>
      <c r="S20" s="46">
        <v>1</v>
      </c>
      <c r="T20" s="46">
        <v>1</v>
      </c>
      <c r="U20" s="46">
        <v>1</v>
      </c>
      <c r="V20" s="46">
        <v>1</v>
      </c>
      <c r="W20" s="108">
        <f>SUM(C20:V20)</f>
        <v>20</v>
      </c>
      <c r="X20" s="19" t="str">
        <f xml:space="preserve"> IF(W20&lt;20,"nicht erfüllt","erfüllt")</f>
        <v>erfüllt</v>
      </c>
      <c r="Y20" s="46">
        <f xml:space="preserve"> IF(W20&gt;20,"0",20-W20)</f>
        <v>0</v>
      </c>
      <c r="Z20" s="20" t="str">
        <f>IF(O79&lt;20,"Zu jedem Mittagessen gehört ein kalorienfreies Getränk. Geeignet sind Wasser sowie  Früchte- und Kräutertees (je ohne Zucker / Süßungsmittel)","Sie erfüllen die Empfehlung, zu jedem Mittagessen ein kalorienfreies Getränk anzubieten. ")</f>
        <v>Zu jedem Mittagessen gehört ein kalorienfreies Getränk. Geeignet sind Wasser sowie  Früchte- und Kräutertees (je ohne Zucker / Süßungsmittel)</v>
      </c>
    </row>
    <row r="21" spans="1:26" s="21" customFormat="1" ht="16.2" thickBot="1" x14ac:dyDescent="0.35">
      <c r="A21" s="152" t="s">
        <v>51</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4"/>
    </row>
    <row r="22" spans="1:26" ht="60" customHeight="1" thickBot="1" x14ac:dyDescent="0.35">
      <c r="A22" s="133" t="s">
        <v>168</v>
      </c>
      <c r="B22" s="25" t="s">
        <v>52</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108">
        <f>SUM(C22:V22)</f>
        <v>0</v>
      </c>
      <c r="X22" s="19" t="str">
        <f>IF(W22&lt;5,"erfüllt","nicht erfüllt")</f>
        <v>erfüllt</v>
      </c>
      <c r="Y22" s="46" t="str">
        <f>IF(W22&lt;5,"0",4-W22)</f>
        <v>0</v>
      </c>
      <c r="Z22" s="20" t="str">
        <f>IF(W22&lt;5,"Sie erfüllen die Empfehlungen und bieten nur eine geringe Menge industriell hergestellter Fleischersatzprodukte an. ","Der Einsatz von Fleischersatzprodukten  ist nicht notwendig. Bieten Sie selbst zubereitete Fleischalternativen wie Linsenbolognese o.ä. an. ")</f>
        <v xml:space="preserve">Sie erfüllen die Empfehlungen und bieten nur eine geringe Menge industriell hergestellter Fleischersatzprodukte an. </v>
      </c>
    </row>
    <row r="23" spans="1:26" ht="54.75" customHeight="1" thickBot="1" x14ac:dyDescent="0.35">
      <c r="A23" s="24" t="s">
        <v>37</v>
      </c>
      <c r="B23" s="25" t="s">
        <v>90</v>
      </c>
      <c r="C23" s="46">
        <v>0</v>
      </c>
      <c r="D23" s="46">
        <v>0</v>
      </c>
      <c r="E23" s="46">
        <v>0</v>
      </c>
      <c r="F23" s="46">
        <v>0</v>
      </c>
      <c r="G23" s="46">
        <v>0</v>
      </c>
      <c r="H23" s="46">
        <v>0</v>
      </c>
      <c r="I23" s="46">
        <v>0</v>
      </c>
      <c r="J23" s="46">
        <v>0</v>
      </c>
      <c r="K23" s="46">
        <v>0</v>
      </c>
      <c r="L23" s="46">
        <v>0</v>
      </c>
      <c r="M23" s="46">
        <v>0</v>
      </c>
      <c r="N23" s="46">
        <v>0</v>
      </c>
      <c r="O23" s="46">
        <v>1</v>
      </c>
      <c r="P23" s="46">
        <v>0</v>
      </c>
      <c r="Q23" s="46">
        <v>0</v>
      </c>
      <c r="R23" s="46">
        <v>0</v>
      </c>
      <c r="S23" s="46">
        <v>1</v>
      </c>
      <c r="T23" s="46">
        <v>0</v>
      </c>
      <c r="U23" s="46">
        <v>0</v>
      </c>
      <c r="V23" s="46">
        <v>0</v>
      </c>
      <c r="W23" s="108">
        <f>SUM(C23:V23)</f>
        <v>2</v>
      </c>
      <c r="X23" s="19" t="str">
        <f>IF(W23&lt;5,"erfüllt","nicht erfüllt")</f>
        <v>erfüllt</v>
      </c>
      <c r="Y23" s="46" t="str">
        <f>IF(W23&lt;5,"0",4-W23)</f>
        <v>0</v>
      </c>
      <c r="Z23" s="20" t="str">
        <f>IF(W23&lt;5,"Sie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4" spans="1:26" ht="54.75" customHeight="1" x14ac:dyDescent="0.3">
      <c r="A24" s="155" t="s">
        <v>54</v>
      </c>
      <c r="B24" s="23" t="s">
        <v>55</v>
      </c>
      <c r="C24" s="42">
        <v>1</v>
      </c>
      <c r="D24" s="42">
        <v>1</v>
      </c>
      <c r="E24" s="42">
        <v>0</v>
      </c>
      <c r="F24" s="42">
        <v>0</v>
      </c>
      <c r="G24" s="42">
        <v>0</v>
      </c>
      <c r="H24" s="42">
        <v>0</v>
      </c>
      <c r="I24" s="42">
        <v>0</v>
      </c>
      <c r="J24" s="42">
        <v>0</v>
      </c>
      <c r="K24" s="42">
        <v>0</v>
      </c>
      <c r="L24" s="42">
        <v>0</v>
      </c>
      <c r="M24" s="42">
        <v>0</v>
      </c>
      <c r="N24" s="42">
        <v>0</v>
      </c>
      <c r="O24" s="42">
        <v>0</v>
      </c>
      <c r="P24" s="42">
        <v>0</v>
      </c>
      <c r="Q24" s="42">
        <v>1</v>
      </c>
      <c r="R24" s="42">
        <v>0</v>
      </c>
      <c r="S24" s="42">
        <v>0</v>
      </c>
      <c r="T24" s="42">
        <v>0</v>
      </c>
      <c r="U24" s="42">
        <v>0</v>
      </c>
      <c r="V24" s="42">
        <v>0</v>
      </c>
      <c r="W24" s="104">
        <f>SUM(C24:V24)</f>
        <v>3</v>
      </c>
      <c r="X24" s="131" t="str">
        <f>IF(W24&lt;3,"erfüllt","nicht erfüllt")</f>
        <v>nicht erfüllt</v>
      </c>
      <c r="Y24" s="132">
        <f>IF(W24&lt;3,"0",2-W24)</f>
        <v>-1</v>
      </c>
      <c r="Z24" s="15" t="str">
        <f>IF(W24&lt;3,"Ihr Speiseplan enthält nur eine geringe Menge an süßen Hauptgerichten und erfüllt somit die Empfehlungen. ","Ihr Speiseplan enthält  zu viele Süßspeisen.")</f>
        <v>Ihr Speiseplan enthält  zu viele Süßspeisen.</v>
      </c>
    </row>
    <row r="25" spans="1:26" ht="54.75" customHeight="1" x14ac:dyDescent="0.3">
      <c r="A25" s="156"/>
      <c r="B25" s="126" t="s">
        <v>56</v>
      </c>
      <c r="C25" s="127">
        <v>0</v>
      </c>
      <c r="D25" s="127">
        <v>1</v>
      </c>
      <c r="E25" s="127">
        <v>0</v>
      </c>
      <c r="F25" s="127">
        <v>0</v>
      </c>
      <c r="G25" s="127">
        <v>0</v>
      </c>
      <c r="H25" s="127">
        <v>1</v>
      </c>
      <c r="I25" s="127">
        <v>0</v>
      </c>
      <c r="J25" s="127">
        <v>1</v>
      </c>
      <c r="K25" s="127">
        <v>0</v>
      </c>
      <c r="L25" s="127">
        <v>0</v>
      </c>
      <c r="M25" s="127">
        <v>1</v>
      </c>
      <c r="N25" s="127">
        <v>0</v>
      </c>
      <c r="O25" s="127">
        <v>0</v>
      </c>
      <c r="P25" s="127">
        <v>0</v>
      </c>
      <c r="Q25" s="127">
        <v>0</v>
      </c>
      <c r="R25" s="127">
        <v>0</v>
      </c>
      <c r="S25" s="127">
        <v>0</v>
      </c>
      <c r="T25" s="127">
        <v>0</v>
      </c>
      <c r="U25" s="127">
        <v>0</v>
      </c>
      <c r="V25" s="127">
        <v>1</v>
      </c>
      <c r="W25" s="128">
        <f>SUM(C25:V25)</f>
        <v>5</v>
      </c>
      <c r="X25" s="129"/>
      <c r="Y25" s="129"/>
      <c r="Z25" s="130" t="s">
        <v>57</v>
      </c>
    </row>
  </sheetData>
  <sheetProtection sheet="1" objects="1" scenarios="1" selectLockedCells="1" selectUnlockedCells="1"/>
  <mergeCells count="8">
    <mergeCell ref="A21:Z21"/>
    <mergeCell ref="A24:A25"/>
    <mergeCell ref="C6:V6"/>
    <mergeCell ref="C7:V7"/>
    <mergeCell ref="A11:A13"/>
    <mergeCell ref="A14:A16"/>
    <mergeCell ref="A17:A18"/>
    <mergeCell ref="A10:V10"/>
  </mergeCells>
  <conditionalFormatting sqref="X19 X22 X24">
    <cfRule type="containsText" dxfId="21" priority="21" operator="containsText" text="nicht erfüllt">
      <formula>NOT(ISERROR(SEARCH("nicht erfüllt",X19)))</formula>
    </cfRule>
    <cfRule type="containsText" dxfId="20" priority="22" operator="containsText" text="erfüllt">
      <formula>NOT(ISERROR(SEARCH("erfüllt",X19)))</formula>
    </cfRule>
  </conditionalFormatting>
  <conditionalFormatting sqref="X23">
    <cfRule type="containsText" dxfId="19" priority="17" operator="containsText" text="nicht erfüllt">
      <formula>NOT(ISERROR(SEARCH("nicht erfüllt",X23)))</formula>
    </cfRule>
    <cfRule type="containsText" dxfId="18" priority="18" operator="containsText" text="nicht erfüllt">
      <formula>NOT(ISERROR(SEARCH("nicht erfüllt",X23)))</formula>
    </cfRule>
    <cfRule type="containsText" dxfId="17" priority="19" operator="containsText" text="nicht erfüllt">
      <formula>NOT(ISERROR(SEARCH("nicht erfüllt",X23)))</formula>
    </cfRule>
    <cfRule type="containsText" dxfId="16" priority="20" operator="containsText" text="erfüllt">
      <formula>NOT(ISERROR(SEARCH("erfüllt",X23)))</formula>
    </cfRule>
  </conditionalFormatting>
  <conditionalFormatting sqref="X11">
    <cfRule type="containsText" dxfId="15" priority="15" operator="containsText" text="nicht erfüllt">
      <formula>NOT(ISERROR(SEARCH("nicht erfüllt",X11)))</formula>
    </cfRule>
    <cfRule type="containsText" dxfId="14" priority="16" operator="containsText" text="erfüllt">
      <formula>NOT(ISERROR(SEARCH("erfüllt",X11)))</formula>
    </cfRule>
  </conditionalFormatting>
  <conditionalFormatting sqref="X12">
    <cfRule type="containsText" dxfId="13" priority="13" operator="containsText" text="nicht erfüllt">
      <formula>NOT(ISERROR(SEARCH("nicht erfüllt",X12)))</formula>
    </cfRule>
    <cfRule type="containsText" dxfId="12" priority="14" operator="containsText" text="erfüllt">
      <formula>NOT(ISERROR(SEARCH("erfüllt",X12)))</formula>
    </cfRule>
  </conditionalFormatting>
  <conditionalFormatting sqref="X13">
    <cfRule type="containsText" dxfId="11" priority="11" operator="containsText" text="nicht erfüllt">
      <formula>NOT(ISERROR(SEARCH("nicht erfüllt",X13)))</formula>
    </cfRule>
    <cfRule type="containsText" dxfId="10" priority="12" operator="containsText" text="erfüllt">
      <formula>NOT(ISERROR(SEARCH("erfüllt",X13)))</formula>
    </cfRule>
  </conditionalFormatting>
  <conditionalFormatting sqref="X14">
    <cfRule type="containsText" dxfId="9" priority="9" operator="containsText" text="nicht erfüllt">
      <formula>NOT(ISERROR(SEARCH("nicht erfüllt",X14)))</formula>
    </cfRule>
    <cfRule type="containsText" dxfId="8" priority="10" operator="containsText" text="erfüllt">
      <formula>NOT(ISERROR(SEARCH("erfüllt",X14)))</formula>
    </cfRule>
  </conditionalFormatting>
  <conditionalFormatting sqref="X15:X16">
    <cfRule type="containsText" dxfId="7" priority="7" operator="containsText" text="nicht erfüllt">
      <formula>NOT(ISERROR(SEARCH("nicht erfüllt",X15)))</formula>
    </cfRule>
    <cfRule type="containsText" dxfId="6" priority="8" operator="containsText" text="erfüllt">
      <formula>NOT(ISERROR(SEARCH("erfüllt",X15)))</formula>
    </cfRule>
  </conditionalFormatting>
  <conditionalFormatting sqref="X17:X18">
    <cfRule type="containsText" dxfId="5" priority="5" operator="containsText" text="nicht erfüllt">
      <formula>NOT(ISERROR(SEARCH("nicht erfüllt",X17)))</formula>
    </cfRule>
    <cfRule type="containsText" dxfId="4" priority="6" operator="containsText" text="erfüllt">
      <formula>NOT(ISERROR(SEARCH("erfüllt",X17)))</formula>
    </cfRule>
  </conditionalFormatting>
  <conditionalFormatting sqref="X20">
    <cfRule type="containsText" dxfId="3" priority="3" operator="containsText" text="nicht erfüllt">
      <formula>NOT(ISERROR(SEARCH("nicht erfüllt",X20)))</formula>
    </cfRule>
    <cfRule type="containsText" dxfId="2" priority="4" operator="containsText" text="erfüllt">
      <formula>NOT(ISERROR(SEARCH("erfüllt",X20)))</formula>
    </cfRule>
  </conditionalFormatting>
  <conditionalFormatting sqref="X25">
    <cfRule type="containsText" dxfId="1" priority="1" operator="containsText" text="nicht erfüllt">
      <formula>NOT(ISERROR(SEARCH("nicht erfüllt",X25)))</formula>
    </cfRule>
    <cfRule type="containsText" dxfId="0" priority="2" operator="containsText" text="erfüllt">
      <formula>NOT(ISERROR(SEARCH("erfüllt",X25)))</formula>
    </cfRule>
  </conditionalFormatting>
  <dataValidations disablePrompts="1" count="1">
    <dataValidation type="list" allowBlank="1" showInputMessage="1" showErrorMessage="1" sqref="C11:V20 C22:V25" xr:uid="{8DCC7A96-F068-4091-8F54-13A00EE24887}">
      <formula1>"0,1"</formula1>
    </dataValidation>
  </dataValidations>
  <pageMargins left="0.23622047244094491" right="0.23622047244094491" top="0.74803149606299213" bottom="0.74803149606299213" header="0.31496062992125984" footer="0.31496062992125984"/>
  <pageSetup paperSize="8" scale="49" orientation="landscape" r:id="rId1"/>
  <headerFooter>
    <oddHeader>&amp;R&amp;G</oddHeader>
    <oddFooter xml:space="preserve">&amp;CStand: Dezember 2022
&amp;R&amp;10Fachstelle Kita- und Schulverpflegung Bayern am Kompetenzzentrum für Ernährung
Hofer Straße 20  95326 Kulmbach
www.kita-schulverpflegung.bayern.de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Speiseplan-Check MV</vt:lpstr>
      <vt:lpstr>Erläuterungen</vt:lpstr>
      <vt:lpstr>Beispiel</vt:lpstr>
      <vt:lpstr>Auswahl</vt:lpstr>
      <vt:lpstr>Beispiel!Druckbereich</vt:lpstr>
      <vt:lpstr>Erläuterungen!Druckbereich</vt:lpstr>
      <vt:lpstr>'Speiseplan-Check MV'!Druckbereich</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Püttmann, Rosina (KErn)</dc:creator>
  <cp:lastModifiedBy>Püttmann, Rosina (KErn)</cp:lastModifiedBy>
  <cp:lastPrinted>2021-09-28T12:34:26Z</cp:lastPrinted>
  <dcterms:created xsi:type="dcterms:W3CDTF">2018-04-09T13:10:10Z</dcterms:created>
  <dcterms:modified xsi:type="dcterms:W3CDTF">2023-05-19T09:56:25Z</dcterms:modified>
</cp:coreProperties>
</file>